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 yWindow="36" windowWidth="17172" windowHeight="7116" activeTab="2"/>
  </bookViews>
  <sheets>
    <sheet name="Bieu so 107" sheetId="5" r:id="rId1"/>
    <sheet name="Bieu so 106" sheetId="4" r:id="rId2"/>
    <sheet name="Bieu so 103" sheetId="1" r:id="rId3"/>
    <sheet name="Bieu so 104" sheetId="2" r:id="rId4"/>
    <sheet name="Bieu so 105" sheetId="3" r:id="rId5"/>
  </sheets>
  <calcPr calcId="144525"/>
</workbook>
</file>

<file path=xl/calcChain.xml><?xml version="1.0" encoding="utf-8"?>
<calcChain xmlns="http://schemas.openxmlformats.org/spreadsheetml/2006/main">
  <c r="I8" i="4" l="1"/>
  <c r="H8" i="4"/>
  <c r="G8" i="4"/>
  <c r="F8" i="4"/>
  <c r="E8" i="4"/>
  <c r="D8" i="4"/>
  <c r="C8" i="4"/>
  <c r="H19" i="3"/>
  <c r="F19" i="2"/>
  <c r="E19" i="2"/>
  <c r="D20" i="2"/>
  <c r="G21" i="2"/>
  <c r="D12" i="5" l="1"/>
  <c r="D19" i="2" l="1"/>
  <c r="C19" i="2"/>
  <c r="G11" i="5" l="1"/>
  <c r="G10" i="5"/>
  <c r="D10" i="5"/>
  <c r="E9" i="5"/>
  <c r="E8" i="5" s="1"/>
  <c r="F9" i="5"/>
  <c r="F8" i="5" s="1"/>
  <c r="C9" i="5"/>
  <c r="C8" i="5" s="1"/>
  <c r="D11" i="5" l="1"/>
  <c r="D9" i="5" s="1"/>
  <c r="D8" i="5" s="1"/>
  <c r="B9" i="5"/>
  <c r="B8" i="5" s="1"/>
  <c r="F13" i="3" l="1"/>
  <c r="F15" i="3"/>
  <c r="F16" i="3"/>
  <c r="F17" i="3"/>
  <c r="F18" i="3"/>
  <c r="F19" i="3"/>
  <c r="F20" i="3"/>
  <c r="F21" i="3"/>
  <c r="F22" i="3"/>
  <c r="F14" i="3"/>
  <c r="F10" i="3"/>
  <c r="C14" i="3" l="1"/>
  <c r="C15" i="3"/>
  <c r="C16" i="3"/>
  <c r="C17" i="3"/>
  <c r="I17" i="3" s="1"/>
  <c r="C18" i="3"/>
  <c r="C19" i="3"/>
  <c r="C20" i="3"/>
  <c r="C21" i="3"/>
  <c r="C22" i="3"/>
  <c r="I22" i="3" s="1"/>
  <c r="C10" i="3"/>
  <c r="C16" i="2"/>
  <c r="I19" i="3" l="1"/>
  <c r="I14" i="3"/>
  <c r="I21" i="3"/>
  <c r="I16" i="3"/>
  <c r="I20" i="3"/>
  <c r="I18" i="3"/>
  <c r="C15" i="2"/>
  <c r="I10" i="3"/>
  <c r="C7" i="5"/>
  <c r="E7" i="5"/>
  <c r="F7" i="5"/>
  <c r="B7" i="5"/>
  <c r="G9" i="5" l="1"/>
  <c r="K14" i="3"/>
  <c r="K16" i="3"/>
  <c r="K18" i="3"/>
  <c r="K19" i="3"/>
  <c r="K20" i="3"/>
  <c r="K21" i="3"/>
  <c r="K22" i="3"/>
  <c r="J18" i="3"/>
  <c r="H9" i="3"/>
  <c r="G9" i="3"/>
  <c r="D9" i="3"/>
  <c r="D8" i="3" s="1"/>
  <c r="E9" i="3"/>
  <c r="E8" i="3" s="1"/>
  <c r="H10" i="2"/>
  <c r="H14" i="2"/>
  <c r="H17" i="2"/>
  <c r="H18" i="2"/>
  <c r="H20" i="2"/>
  <c r="H24" i="2"/>
  <c r="H31" i="2"/>
  <c r="G10" i="2"/>
  <c r="G14" i="2"/>
  <c r="G17" i="2"/>
  <c r="G18" i="2"/>
  <c r="G20" i="2"/>
  <c r="G24" i="2"/>
  <c r="G31" i="2"/>
  <c r="D30" i="2"/>
  <c r="C30" i="2" s="1"/>
  <c r="E30" i="2"/>
  <c r="F30" i="2"/>
  <c r="H19" i="2"/>
  <c r="D16" i="2"/>
  <c r="E16" i="2"/>
  <c r="F16" i="2"/>
  <c r="D9" i="2"/>
  <c r="E9" i="2"/>
  <c r="F9" i="2"/>
  <c r="C9" i="2"/>
  <c r="C8" i="2" s="1"/>
  <c r="D6" i="1"/>
  <c r="B9" i="1"/>
  <c r="B6" i="1" s="1"/>
  <c r="H8" i="3" l="1"/>
  <c r="K8" i="3" s="1"/>
  <c r="F9" i="3"/>
  <c r="E6" i="1"/>
  <c r="G16" i="2"/>
  <c r="D7" i="5"/>
  <c r="G8" i="3"/>
  <c r="J8" i="3" s="1"/>
  <c r="K9" i="3"/>
  <c r="J9" i="3"/>
  <c r="G30" i="2"/>
  <c r="G19" i="2"/>
  <c r="G9" i="2"/>
  <c r="H30" i="2"/>
  <c r="H16" i="2"/>
  <c r="H9" i="2"/>
  <c r="E15" i="2"/>
  <c r="F15" i="2"/>
  <c r="C8" i="3"/>
  <c r="C9" i="3"/>
  <c r="D15" i="2"/>
  <c r="F8" i="3" l="1"/>
  <c r="I8" i="3" s="1"/>
  <c r="I9" i="3"/>
  <c r="D8" i="2"/>
  <c r="H15" i="2"/>
  <c r="E8" i="2"/>
  <c r="F8" i="2"/>
  <c r="G15" i="2" l="1"/>
  <c r="G8" i="2"/>
  <c r="H8" i="2"/>
</calcChain>
</file>

<file path=xl/sharedStrings.xml><?xml version="1.0" encoding="utf-8"?>
<sst xmlns="http://schemas.openxmlformats.org/spreadsheetml/2006/main" count="171" uniqueCount="133">
  <si>
    <t>Biểu số 103/CK TC-NSNN</t>
  </si>
  <si>
    <t>(Dự toán trình Hội đồng nhân dân)</t>
  </si>
  <si>
    <t>NỘI DUNG</t>
  </si>
  <si>
    <t>DỰ TOÁN</t>
  </si>
  <si>
    <t>NỘI DUNG CHI</t>
  </si>
  <si>
    <t>TỔNG SỐ THU</t>
  </si>
  <si>
    <t>TỔNG SỐ CHI</t>
  </si>
  <si>
    <t>I. Các khoản thu xã hưởng 100%</t>
  </si>
  <si>
    <t>I. Chi đầu tư phát triển</t>
  </si>
  <si>
    <t>II. Chi thường xuyên</t>
  </si>
  <si>
    <t xml:space="preserve">III. Thu bổ sung </t>
  </si>
  <si>
    <t>- Bổ sung cân đối</t>
  </si>
  <si>
    <t>- Bổ sung có mục tiêu</t>
  </si>
  <si>
    <t xml:space="preserve">IV. Thu chuyển nguồn </t>
  </si>
  <si>
    <t>Ghi chú: (1) Bao gồm 4 khoản thu từ thuế, lệ phí luật NSNN quy định cho ngân sách xã hưởng và những khoản thu ngân sách địa phương được hưởng có phân chia theo tỷ lệ phần trăm (%) cho xã</t>
  </si>
  <si>
    <t>Biểu số 104/CK TC-NSNN</t>
  </si>
  <si>
    <t>STT</t>
  </si>
  <si>
    <t>SO SÁNH (%)</t>
  </si>
  <si>
    <t>THU NSNN</t>
  </si>
  <si>
    <t>THU NSX</t>
  </si>
  <si>
    <t>A</t>
  </si>
  <si>
    <t>B</t>
  </si>
  <si>
    <t>5=3/1</t>
  </si>
  <si>
    <t>6=4/2</t>
  </si>
  <si>
    <t>TỔNG THU</t>
  </si>
  <si>
    <t>I</t>
  </si>
  <si>
    <t xml:space="preserve">Các khoản thu 100% </t>
  </si>
  <si>
    <t>Phí, lệ phí</t>
  </si>
  <si>
    <t>Thu từ quỹ đất công ích và thu hoa lợi công sản khác</t>
  </si>
  <si>
    <t>Thu phạt, tịch thu khác theo quy định</t>
  </si>
  <si>
    <t>Đóng góp tự nguyện của các tổ chức, cá nhân</t>
  </si>
  <si>
    <t>Thu khác</t>
  </si>
  <si>
    <t>II</t>
  </si>
  <si>
    <t>Các khoản thu phân chia theo tỷ lệ phần trăm (%)</t>
  </si>
  <si>
    <t>Các khoản thu phân chia</t>
  </si>
  <si>
    <t>- Thuế sử dụng đất phi nông nghiệp</t>
  </si>
  <si>
    <t>- Lệ phí trước bạ nhà, đất</t>
  </si>
  <si>
    <t>2</t>
  </si>
  <si>
    <t>Các khoản thu phân chia khác do cấp tỉnh quy định</t>
  </si>
  <si>
    <t>III</t>
  </si>
  <si>
    <t>Thu viện trợ không hoàn lại trực tiếp cho xã (nếu có)</t>
  </si>
  <si>
    <t>IV</t>
  </si>
  <si>
    <t>Thu chuyển nguồn</t>
  </si>
  <si>
    <t>V</t>
  </si>
  <si>
    <t>Thu kết dư ngân sách năm trước</t>
  </si>
  <si>
    <t>VI</t>
  </si>
  <si>
    <t>Thu bổ sung từ ngân sách cấp trên</t>
  </si>
  <si>
    <t>- Thu bổ sung cân đối</t>
  </si>
  <si>
    <t>- Thu bổ sung có mục tiêu</t>
  </si>
  <si>
    <t>Biểu số 105/CK TC-NSNN</t>
  </si>
  <si>
    <t>TỔNG SỐ</t>
  </si>
  <si>
    <t>7=4/1</t>
  </si>
  <si>
    <t>8=5/2</t>
  </si>
  <si>
    <t>9=6/3</t>
  </si>
  <si>
    <t>TỔNG CHI</t>
  </si>
  <si>
    <t xml:space="preserve">Trong đó </t>
  </si>
  <si>
    <t>Chi giáo dục</t>
  </si>
  <si>
    <t>Chi ứng dụng, chuyển giao công nghệ</t>
  </si>
  <si>
    <t>Chi y tế</t>
  </si>
  <si>
    <t>Chi văn hóa, thông tin</t>
  </si>
  <si>
    <t>Chi phát thanh, truyền thanh</t>
  </si>
  <si>
    <t>Chi thể dục thể thao</t>
  </si>
  <si>
    <t>Chi bảo vệ môi trường</t>
  </si>
  <si>
    <t>Chi các hoạt động kinh tế</t>
  </si>
  <si>
    <t xml:space="preserve">Chi hoạt động của cơ quan quản lý Nhà nước, Đảng, đoàn thể </t>
  </si>
  <si>
    <t>Chi cho công tác xã hội</t>
  </si>
  <si>
    <t>Chi khác</t>
  </si>
  <si>
    <t>Dự phòng ngân sách</t>
  </si>
  <si>
    <t>Biểu số 106/CK TC-NSNN</t>
  </si>
  <si>
    <t>Tên công trình</t>
  </si>
  <si>
    <t>Thời gian khởi công - hoàn thành</t>
  </si>
  <si>
    <t>Tổng dự toán được duyệt</t>
  </si>
  <si>
    <t>Tổng số</t>
  </si>
  <si>
    <t>Trong đó thanh toán khối lượng năm trước</t>
  </si>
  <si>
    <t>Chia theo nguồn vốn</t>
  </si>
  <si>
    <t>Trong đó nguồn đóng góp của dân</t>
  </si>
  <si>
    <t>Nguồn cân đối ngân sách</t>
  </si>
  <si>
    <t>Nguồn đóng góp</t>
  </si>
  <si>
    <t xml:space="preserve">Ghi chú: (1) Theo phân cấp của tỉnh </t>
  </si>
  <si>
    <t>Biểu số 107/CK TC-NSNN</t>
  </si>
  <si>
    <t>THU</t>
  </si>
  <si>
    <t>CHI</t>
  </si>
  <si>
    <t>CHÊNH LỆCH (+) (-)</t>
  </si>
  <si>
    <t xml:space="preserve">1. Các quỹ tài chính nhà nước ngoài ngân sách </t>
  </si>
  <si>
    <t>2. Các hoạt động sự nghiệp</t>
  </si>
  <si>
    <t>+ Chợ</t>
  </si>
  <si>
    <t>+ Bến bãi</t>
  </si>
  <si>
    <t>Ghi chú: Chênh lệch (+) thu lớn hơn chi</t>
  </si>
  <si>
    <t>Chênh lệch (-) thu nhỏ hơn chi</t>
  </si>
  <si>
    <r>
      <t xml:space="preserve">II. Các khoản thu phân chia theo tỷ lệ </t>
    </r>
    <r>
      <rPr>
        <vertAlign val="superscript"/>
        <sz val="12"/>
        <rFont val="Times New Roman"/>
        <family val="1"/>
      </rPr>
      <t>(1)</t>
    </r>
  </si>
  <si>
    <t>- Tiền thuê mặt đất</t>
  </si>
  <si>
    <t>1. Công trình đã hoàn thành</t>
  </si>
  <si>
    <t>UBND XÃ CẨM MỸ</t>
  </si>
  <si>
    <t>- Thuế thu nhập cá nhân</t>
  </si>
  <si>
    <t>Đầu tư phát triển</t>
  </si>
  <si>
    <t>Thường xuyên</t>
  </si>
  <si>
    <t>Đơn vị: Đồng</t>
  </si>
  <si>
    <t>- Thuê tiêu thụ đặc biệt</t>
  </si>
  <si>
    <t>DỰ TOÁN NĂM 2023</t>
  </si>
  <si>
    <t>- Thuế Ngoài quốc doanh</t>
  </si>
  <si>
    <t>- Tiền cấp quyền khai thác tài nguyên nước đối với giấy phép do cơ quan tw cấp phép</t>
  </si>
  <si>
    <t>CBCC nộp quỹ phòng chống thiên tai</t>
  </si>
  <si>
    <t>Đối tượng lao động khác trên địa bàn nộp quỹ phòng chống thiên tai</t>
  </si>
  <si>
    <t>1,1) Quỹ phòng chống thiên tai</t>
  </si>
  <si>
    <t>1,2) Quỹ Đền ơn đáp nghĩa</t>
  </si>
  <si>
    <t>CÂN ĐỐI NGÂN SÁCH XÃ NĂM 2024</t>
  </si>
  <si>
    <t>III. Chi nguồn cải cách tiền lương</t>
  </si>
  <si>
    <t>IV. Dự phòng</t>
  </si>
  <si>
    <t>DỰ TOÁN THU NGÂN SÁCH XÃ NĂM 2024</t>
  </si>
  <si>
    <t>ƯỚC THỰC HIỆN NĂM 2023</t>
  </si>
  <si>
    <t>DỰ TOÁN NĂM 2024</t>
  </si>
  <si>
    <t>Dự toán năm 2024</t>
  </si>
  <si>
    <t>- Thu tiền sử dụng đất</t>
  </si>
  <si>
    <t>- Tiền cấp quyền khai thác khoáng sản</t>
  </si>
  <si>
    <t>DỰ TOÁN CHI NGÂN SÁCH XÃ NĂM 2024</t>
  </si>
  <si>
    <t>Chi công tác DQTV, trật tự ATXH</t>
  </si>
  <si>
    <r>
      <t>DỰ TOÁN CHI ĐẦU TƯ PHÁT TRIỂN</t>
    </r>
    <r>
      <rPr>
        <b/>
        <vertAlign val="superscript"/>
        <sz val="12"/>
        <color rgb="FF000000"/>
        <rFont val="Times New Roman"/>
        <family val="1"/>
      </rPr>
      <t>(1)</t>
    </r>
    <r>
      <rPr>
        <b/>
        <sz val="12"/>
        <color rgb="FF000000"/>
        <rFont val="Times New Roman"/>
        <family val="1"/>
      </rPr>
      <t xml:space="preserve"> NĂM 2024</t>
    </r>
  </si>
  <si>
    <t>Giá trị thực hiện đến 31/12/2023</t>
  </si>
  <si>
    <t>Giá trị đã thanh toán đến 31/12/2023</t>
  </si>
  <si>
    <t xml:space="preserve">Cải tạo trụ sở làm việc Công an xã Cẩm Mỹ </t>
  </si>
  <si>
    <t>05/8-12/9/   2023</t>
  </si>
  <si>
    <t>Chi hỗ trợ thực hiện cơ chế chính sách xi măng năm 2023</t>
  </si>
  <si>
    <t>Tháng 6-11/2023</t>
  </si>
  <si>
    <t>Kênh bê tông nội đồng Bàu Chiếng thôn Mỹ Đồng, xã Cẩm Mỹ</t>
  </si>
  <si>
    <t>05/9-04/10/  2023</t>
  </si>
  <si>
    <t>1. Công trình chuyển tiếp</t>
  </si>
  <si>
    <t>Cải tạo, nâng cấp trụ sở làm việc 2 tầng UBND xã</t>
  </si>
  <si>
    <t>Quý 1/2024</t>
  </si>
  <si>
    <t>2. Công trình khởi công mới</t>
  </si>
  <si>
    <t>Chi đầu tư củng cố, nâng cao các tiêu chí thực hiện chương trình mục tiêu Quốc gia XD NTM</t>
  </si>
  <si>
    <t>Quý 2,3/   2024</t>
  </si>
  <si>
    <t>KẾ HOẠCH THU, CHI CÁC HOẠT ĐỘNG TÀI CHÍNH KHÁC NĂM 2024</t>
  </si>
  <si>
    <t>KẾ HOẠCH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</si>
</sst>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7" x14ac:knownFonts="1">
    <font>
      <sz val="11"/>
      <color theme="1"/>
      <name val="Calibri"/>
      <family val="2"/>
      <scheme val="minor"/>
    </font>
    <font>
      <b/>
      <sz val="12"/>
      <color rgb="FF000000"/>
      <name val="Times New Roman"/>
      <family val="1"/>
    </font>
    <font>
      <sz val="12"/>
      <color theme="1"/>
      <name val="Times New Roman"/>
      <family val="1"/>
    </font>
    <font>
      <i/>
      <sz val="12"/>
      <color rgb="FF000000"/>
      <name val="Times New Roman"/>
      <family val="1"/>
    </font>
    <font>
      <b/>
      <sz val="12"/>
      <name val="Times New Roman"/>
      <family val="1"/>
    </font>
    <font>
      <sz val="12"/>
      <name val="Times New Roman"/>
      <family val="1"/>
    </font>
    <font>
      <vertAlign val="superscript"/>
      <sz val="12"/>
      <name val="Times New Roman"/>
      <family val="1"/>
    </font>
    <font>
      <sz val="12"/>
      <color rgb="FF000000"/>
      <name val="Times New Roman"/>
      <family val="1"/>
    </font>
    <font>
      <b/>
      <vertAlign val="superscript"/>
      <sz val="12"/>
      <color rgb="FF000000"/>
      <name val="Times New Roman"/>
      <family val="1"/>
    </font>
    <font>
      <sz val="11"/>
      <color theme="1"/>
      <name val="Calibri"/>
      <family val="2"/>
      <scheme val="minor"/>
    </font>
    <font>
      <b/>
      <sz val="12"/>
      <color theme="1"/>
      <name val="Times New Roman"/>
      <family val="1"/>
    </font>
    <font>
      <sz val="12"/>
      <color theme="1"/>
      <name val="Calibri"/>
      <family val="2"/>
      <scheme val="minor"/>
    </font>
    <font>
      <b/>
      <sz val="11"/>
      <name val="Times New Roman"/>
      <family val="1"/>
    </font>
    <font>
      <sz val="11"/>
      <name val="Times New Roman"/>
      <family val="1"/>
    </font>
    <font>
      <sz val="11"/>
      <color theme="1"/>
      <name val="Times New Roman"/>
      <family val="1"/>
    </font>
    <font>
      <b/>
      <sz val="10"/>
      <name val="Times New Roman"/>
      <family val="1"/>
    </font>
    <font>
      <sz val="10"/>
      <name val="Times New Roman"/>
      <family val="1"/>
    </font>
  </fonts>
  <fills count="2">
    <fill>
      <patternFill patternType="none"/>
    </fill>
    <fill>
      <patternFill patternType="gray125"/>
    </fill>
  </fills>
  <borders count="27">
    <border>
      <left/>
      <right/>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indexed="64"/>
      </bottom>
      <diagonal/>
    </border>
    <border>
      <left/>
      <right/>
      <top/>
      <bottom style="thin">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dotted">
        <color rgb="FF000000"/>
      </bottom>
      <diagonal/>
    </border>
  </borders>
  <cellStyleXfs count="2">
    <xf numFmtId="0" fontId="0" fillId="0" borderId="0"/>
    <xf numFmtId="164" fontId="9" fillId="0" borderId="0" applyFont="0" applyFill="0" applyBorder="0" applyAlignment="0" applyProtection="0"/>
  </cellStyleXfs>
  <cellXfs count="102">
    <xf numFmtId="0" fontId="0" fillId="0" borderId="0" xfId="0"/>
    <xf numFmtId="0" fontId="1" fillId="0" borderId="0" xfId="0" applyFont="1" applyAlignment="1">
      <alignment horizontal="right" vertical="top" wrapText="1"/>
    </xf>
    <xf numFmtId="0" fontId="2" fillId="0" borderId="0" xfId="0" applyFont="1"/>
    <xf numFmtId="0" fontId="1" fillId="0" borderId="0" xfId="0" applyFont="1"/>
    <xf numFmtId="0" fontId="3" fillId="0" borderId="0" xfId="0" applyFont="1" applyAlignment="1">
      <alignment horizontal="right"/>
    </xf>
    <xf numFmtId="0" fontId="4" fillId="0" borderId="1" xfId="0" applyFont="1" applyBorder="1" applyAlignment="1">
      <alignment horizontal="center" wrapText="1"/>
    </xf>
    <xf numFmtId="0" fontId="4" fillId="0" borderId="2" xfId="0" applyFont="1" applyBorder="1" applyAlignment="1">
      <alignment horizontal="center" vertical="top" wrapText="1"/>
    </xf>
    <xf numFmtId="0" fontId="5" fillId="0" borderId="2" xfId="0" applyFont="1" applyBorder="1" applyAlignment="1">
      <alignment vertical="top" wrapText="1"/>
    </xf>
    <xf numFmtId="0" fontId="3" fillId="0" borderId="0" xfId="0" applyFont="1"/>
    <xf numFmtId="0" fontId="7" fillId="0" borderId="0" xfId="0" applyFont="1" applyAlignment="1">
      <alignment vertical="top" wrapText="1"/>
    </xf>
    <xf numFmtId="0" fontId="5" fillId="0" borderId="2" xfId="0" applyFont="1" applyBorder="1" applyAlignment="1">
      <alignment horizontal="center" wrapText="1"/>
    </xf>
    <xf numFmtId="0" fontId="4" fillId="0" borderId="2" xfId="0" applyFont="1" applyBorder="1" applyAlignment="1">
      <alignment wrapText="1"/>
    </xf>
    <xf numFmtId="0" fontId="5" fillId="0" borderId="2" xfId="0" applyFont="1" applyBorder="1" applyAlignment="1">
      <alignment wrapText="1"/>
    </xf>
    <xf numFmtId="0" fontId="5" fillId="0" borderId="3" xfId="0" applyFont="1" applyBorder="1" applyAlignment="1">
      <alignment horizontal="center" wrapText="1"/>
    </xf>
    <xf numFmtId="0" fontId="5" fillId="0" borderId="3" xfId="0" applyFont="1" applyBorder="1" applyAlignment="1">
      <alignment wrapText="1"/>
    </xf>
    <xf numFmtId="0" fontId="2" fillId="0" borderId="0" xfId="0" applyFont="1" applyAlignment="1">
      <alignment wrapText="1"/>
    </xf>
    <xf numFmtId="0" fontId="7" fillId="0" borderId="0" xfId="0" applyFont="1"/>
    <xf numFmtId="0" fontId="5" fillId="0" borderId="2" xfId="0" applyFont="1" applyBorder="1" applyAlignment="1">
      <alignment horizontal="center" vertical="top" wrapText="1"/>
    </xf>
    <xf numFmtId="0" fontId="5" fillId="0" borderId="2" xfId="0" applyFont="1" applyBorder="1" applyAlignment="1">
      <alignment horizontal="center" vertical="center" wrapText="1"/>
    </xf>
    <xf numFmtId="0" fontId="4" fillId="0" borderId="9" xfId="0" applyFont="1" applyBorder="1" applyAlignment="1">
      <alignment horizontal="center" vertical="top" wrapText="1"/>
    </xf>
    <xf numFmtId="0" fontId="4" fillId="0" borderId="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9" xfId="0" applyFont="1" applyBorder="1" applyAlignment="1">
      <alignment horizontal="center" vertical="center"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165" fontId="5" fillId="0" borderId="2" xfId="1" applyNumberFormat="1" applyFont="1" applyBorder="1" applyAlignment="1">
      <alignment vertical="top" wrapText="1"/>
    </xf>
    <xf numFmtId="165" fontId="5" fillId="0" borderId="4" xfId="1" applyNumberFormat="1" applyFont="1" applyBorder="1" applyAlignment="1">
      <alignment vertical="top" wrapText="1"/>
    </xf>
    <xf numFmtId="165" fontId="4" fillId="0" borderId="2" xfId="1" applyNumberFormat="1" applyFont="1" applyBorder="1" applyAlignment="1">
      <alignment vertical="top" wrapText="1"/>
    </xf>
    <xf numFmtId="0" fontId="10" fillId="0" borderId="0" xfId="0" applyFont="1"/>
    <xf numFmtId="0" fontId="5" fillId="0" borderId="2" xfId="0" quotePrefix="1" applyFont="1" applyBorder="1" applyAlignment="1">
      <alignment wrapText="1"/>
    </xf>
    <xf numFmtId="2" fontId="5" fillId="0" borderId="2" xfId="0" applyNumberFormat="1" applyFont="1" applyBorder="1" applyAlignment="1">
      <alignment horizontal="center" wrapText="1"/>
    </xf>
    <xf numFmtId="2" fontId="4" fillId="0" borderId="2" xfId="0" applyNumberFormat="1" applyFont="1" applyBorder="1" applyAlignment="1">
      <alignment horizontal="center" wrapText="1"/>
    </xf>
    <xf numFmtId="2" fontId="5" fillId="0" borderId="4" xfId="0" applyNumberFormat="1" applyFont="1" applyBorder="1" applyAlignment="1">
      <alignment horizontal="center" wrapText="1"/>
    </xf>
    <xf numFmtId="165" fontId="4" fillId="0" borderId="2" xfId="1" quotePrefix="1" applyNumberFormat="1" applyFont="1" applyBorder="1" applyAlignment="1">
      <alignment horizontal="right" vertical="top" wrapText="1"/>
    </xf>
    <xf numFmtId="165" fontId="10" fillId="0" borderId="0" xfId="0" applyNumberFormat="1" applyFont="1"/>
    <xf numFmtId="0" fontId="4" fillId="0" borderId="2" xfId="0" applyFont="1" applyBorder="1" applyAlignment="1">
      <alignment horizontal="center" wrapText="1"/>
    </xf>
    <xf numFmtId="0" fontId="4" fillId="0" borderId="2" xfId="0" applyFont="1" applyBorder="1" applyAlignment="1">
      <alignment horizontal="center" wrapText="1"/>
    </xf>
    <xf numFmtId="0" fontId="4" fillId="0" borderId="2" xfId="0" applyFont="1" applyBorder="1" applyAlignment="1">
      <alignment horizontal="center" vertical="center" wrapText="1"/>
    </xf>
    <xf numFmtId="0" fontId="1" fillId="0" borderId="0" xfId="0" applyFont="1" applyAlignment="1">
      <alignment horizontal="right" vertical="top" wrapText="1"/>
    </xf>
    <xf numFmtId="0" fontId="11" fillId="0" borderId="0" xfId="0" applyFont="1"/>
    <xf numFmtId="165" fontId="13" fillId="0" borderId="2" xfId="1" applyNumberFormat="1" applyFont="1" applyBorder="1" applyAlignment="1">
      <alignment horizontal="center" vertical="center" wrapText="1"/>
    </xf>
    <xf numFmtId="2" fontId="13" fillId="0" borderId="2" xfId="0" applyNumberFormat="1" applyFont="1" applyBorder="1" applyAlignment="1">
      <alignment horizontal="center" vertical="center" wrapText="1"/>
    </xf>
    <xf numFmtId="0" fontId="14" fillId="0" borderId="0" xfId="0" applyFont="1" applyAlignment="1">
      <alignment wrapText="1"/>
    </xf>
    <xf numFmtId="165" fontId="14" fillId="0" borderId="0" xfId="0" applyNumberFormat="1" applyFont="1" applyAlignment="1">
      <alignment wrapText="1"/>
    </xf>
    <xf numFmtId="2" fontId="12" fillId="0" borderId="2" xfId="0" applyNumberFormat="1" applyFont="1" applyBorder="1" applyAlignment="1">
      <alignment horizontal="center" vertical="center" wrapText="1"/>
    </xf>
    <xf numFmtId="165" fontId="12" fillId="0" borderId="2"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165" fontId="13" fillId="0" borderId="3" xfId="1" applyNumberFormat="1" applyFont="1" applyBorder="1" applyAlignment="1">
      <alignment horizontal="center" vertical="center" wrapText="1"/>
    </xf>
    <xf numFmtId="2" fontId="13" fillId="0" borderId="3" xfId="0" applyNumberFormat="1" applyFont="1" applyBorder="1" applyAlignment="1">
      <alignment horizontal="center" vertical="center" wrapText="1"/>
    </xf>
    <xf numFmtId="165" fontId="4" fillId="0" borderId="9" xfId="1" applyNumberFormat="1" applyFont="1" applyBorder="1" applyAlignment="1">
      <alignment horizontal="center" vertical="center" wrapText="1"/>
    </xf>
    <xf numFmtId="165" fontId="5" fillId="0" borderId="9" xfId="1" applyNumberFormat="1" applyFont="1" applyBorder="1" applyAlignment="1">
      <alignment horizontal="center" vertical="center" wrapText="1"/>
    </xf>
    <xf numFmtId="0" fontId="5" fillId="0" borderId="9" xfId="0" applyFont="1" applyFill="1" applyBorder="1" applyAlignment="1">
      <alignment horizontal="left" vertical="center" wrapText="1"/>
    </xf>
    <xf numFmtId="165" fontId="5" fillId="0" borderId="9" xfId="1" applyNumberFormat="1" applyFont="1" applyBorder="1" applyAlignment="1">
      <alignment vertical="top" wrapText="1"/>
    </xf>
    <xf numFmtId="0" fontId="5" fillId="0" borderId="2" xfId="0" quotePrefix="1" applyFont="1" applyBorder="1" applyAlignment="1">
      <alignment horizontal="center" vertical="center" wrapText="1"/>
    </xf>
    <xf numFmtId="165" fontId="5" fillId="0" borderId="2" xfId="1" applyNumberFormat="1" applyFont="1" applyBorder="1" applyAlignment="1">
      <alignment horizontal="center" vertical="center" wrapText="1"/>
    </xf>
    <xf numFmtId="0" fontId="2" fillId="0" borderId="2" xfId="0" applyFont="1" applyBorder="1"/>
    <xf numFmtId="0" fontId="5" fillId="0" borderId="3" xfId="0" applyFont="1" applyBorder="1" applyAlignment="1">
      <alignment vertical="top" wrapText="1"/>
    </xf>
    <xf numFmtId="165" fontId="5" fillId="0" borderId="3" xfId="1" applyNumberFormat="1" applyFont="1" applyBorder="1" applyAlignment="1">
      <alignment vertical="top" wrapText="1"/>
    </xf>
    <xf numFmtId="0" fontId="5" fillId="0" borderId="4" xfId="0" applyFont="1" applyBorder="1" applyAlignment="1">
      <alignment horizontal="center" vertical="center" wrapText="1"/>
    </xf>
    <xf numFmtId="0" fontId="4" fillId="0" borderId="9" xfId="0" applyFont="1" applyBorder="1" applyAlignment="1">
      <alignment horizontal="center"/>
    </xf>
    <xf numFmtId="0" fontId="15" fillId="0" borderId="9" xfId="0" applyFont="1" applyBorder="1"/>
    <xf numFmtId="165" fontId="15" fillId="0" borderId="9" xfId="1" applyNumberFormat="1" applyFont="1" applyBorder="1" applyAlignment="1">
      <alignment horizontal="center" vertical="center" wrapText="1"/>
    </xf>
    <xf numFmtId="165" fontId="16" fillId="0" borderId="9" xfId="1" applyNumberFormat="1" applyFont="1" applyBorder="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applyAlignment="1">
      <alignment horizontal="left" vertical="center" wrapText="1"/>
    </xf>
    <xf numFmtId="0" fontId="16" fillId="0" borderId="9" xfId="0" quotePrefix="1" applyFont="1" applyBorder="1" applyAlignment="1">
      <alignment horizontal="center" vertical="center" wrapText="1"/>
    </xf>
    <xf numFmtId="0" fontId="16" fillId="0" borderId="9" xfId="0" applyFont="1" applyBorder="1" applyAlignment="1">
      <alignment horizontal="center" vertical="center" wrapText="1"/>
    </xf>
    <xf numFmtId="0" fontId="5" fillId="0" borderId="10" xfId="0" applyFont="1" applyBorder="1" applyAlignment="1">
      <alignment horizontal="left" vertical="center" wrapText="1"/>
    </xf>
    <xf numFmtId="0" fontId="16" fillId="0" borderId="10" xfId="0" applyFont="1" applyBorder="1" applyAlignment="1">
      <alignment horizontal="center" vertical="center" wrapText="1"/>
    </xf>
    <xf numFmtId="165" fontId="16" fillId="0" borderId="10" xfId="1" applyNumberFormat="1" applyFont="1" applyBorder="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center"/>
    </xf>
    <xf numFmtId="0" fontId="3" fillId="0" borderId="0" xfId="0" applyFont="1" applyAlignment="1">
      <alignment horizont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3" fillId="0" borderId="21" xfId="0" applyFont="1" applyBorder="1" applyAlignment="1">
      <alignment horizontal="right"/>
    </xf>
    <xf numFmtId="0" fontId="7" fillId="0" borderId="0" xfId="0" applyFont="1" applyAlignment="1">
      <alignment horizontal="left" vertical="top"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wrapText="1"/>
    </xf>
    <xf numFmtId="0" fontId="5" fillId="0" borderId="2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1" fillId="0" borderId="0" xfId="0" applyFont="1" applyAlignment="1">
      <alignment horizontal="right" vertical="top" wrapText="1"/>
    </xf>
    <xf numFmtId="0" fontId="3" fillId="0" borderId="0" xfId="0" applyFont="1" applyBorder="1" applyAlignment="1">
      <alignment horizontal="lef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5" xfId="0" applyFont="1" applyBorder="1" applyAlignment="1">
      <alignment horizontal="center"/>
    </xf>
    <xf numFmtId="0" fontId="4" fillId="0" borderId="1" xfId="0" applyFont="1" applyBorder="1" applyAlignment="1">
      <alignment horizontal="center" vertical="center" wrapText="1"/>
    </xf>
    <xf numFmtId="0" fontId="3" fillId="0" borderId="0" xfId="0" applyFont="1" applyBorder="1" applyAlignment="1">
      <alignment horizontal="center"/>
    </xf>
    <xf numFmtId="0" fontId="4" fillId="0" borderId="2" xfId="0" applyFont="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13" sqref="A13"/>
    </sheetView>
  </sheetViews>
  <sheetFormatPr defaultRowHeight="14.4" x14ac:dyDescent="0.3"/>
  <cols>
    <col min="1" max="1" width="61.6640625" customWidth="1"/>
    <col min="2" max="2" width="14.109375" customWidth="1"/>
    <col min="3" max="3" width="13.88671875" customWidth="1"/>
    <col min="4" max="4" width="12.6640625" customWidth="1"/>
    <col min="5" max="6" width="12" customWidth="1"/>
    <col min="7" max="11" width="10.88671875" customWidth="1"/>
  </cols>
  <sheetData>
    <row r="1" spans="1:7" s="2" customFormat="1" ht="19.95" customHeight="1" x14ac:dyDescent="0.3">
      <c r="A1" s="9" t="s">
        <v>92</v>
      </c>
      <c r="B1" s="39"/>
      <c r="E1" s="72" t="s">
        <v>79</v>
      </c>
      <c r="F1" s="72"/>
      <c r="G1" s="72"/>
    </row>
    <row r="2" spans="1:7" s="2" customFormat="1" ht="15.6" x14ac:dyDescent="0.3">
      <c r="A2" s="73" t="s">
        <v>131</v>
      </c>
      <c r="B2" s="73"/>
      <c r="C2" s="73"/>
      <c r="D2" s="73"/>
      <c r="E2" s="73"/>
      <c r="F2" s="73"/>
      <c r="G2" s="73"/>
    </row>
    <row r="3" spans="1:7" s="2" customFormat="1" ht="15.6" x14ac:dyDescent="0.3">
      <c r="A3" s="74" t="s">
        <v>1</v>
      </c>
      <c r="B3" s="74"/>
      <c r="C3" s="74"/>
      <c r="D3" s="74"/>
      <c r="E3" s="74"/>
      <c r="F3" s="74"/>
      <c r="G3" s="74"/>
    </row>
    <row r="4" spans="1:7" s="2" customFormat="1" ht="15.6" x14ac:dyDescent="0.3">
      <c r="A4" s="4"/>
      <c r="F4" s="80" t="s">
        <v>96</v>
      </c>
      <c r="G4" s="80"/>
    </row>
    <row r="5" spans="1:7" s="2" customFormat="1" ht="23.4" customHeight="1" x14ac:dyDescent="0.3">
      <c r="A5" s="75" t="s">
        <v>2</v>
      </c>
      <c r="B5" s="77" t="s">
        <v>109</v>
      </c>
      <c r="C5" s="78"/>
      <c r="D5" s="79"/>
      <c r="E5" s="77" t="s">
        <v>132</v>
      </c>
      <c r="F5" s="78"/>
      <c r="G5" s="79"/>
    </row>
    <row r="6" spans="1:7" s="2" customFormat="1" ht="46.8" x14ac:dyDescent="0.3">
      <c r="A6" s="76"/>
      <c r="B6" s="23" t="s">
        <v>80</v>
      </c>
      <c r="C6" s="23" t="s">
        <v>81</v>
      </c>
      <c r="D6" s="23" t="s">
        <v>82</v>
      </c>
      <c r="E6" s="23" t="s">
        <v>80</v>
      </c>
      <c r="F6" s="23" t="s">
        <v>81</v>
      </c>
      <c r="G6" s="23" t="s">
        <v>82</v>
      </c>
    </row>
    <row r="7" spans="1:7" s="29" customFormat="1" ht="21" customHeight="1" x14ac:dyDescent="0.3">
      <c r="A7" s="19" t="s">
        <v>50</v>
      </c>
      <c r="B7" s="51">
        <f>B8</f>
        <v>114464561</v>
      </c>
      <c r="C7" s="51">
        <f t="shared" ref="C7:F7" si="0">C8</f>
        <v>94580000</v>
      </c>
      <c r="D7" s="51">
        <f t="shared" si="0"/>
        <v>19884561</v>
      </c>
      <c r="E7" s="51">
        <f t="shared" si="0"/>
        <v>20816000</v>
      </c>
      <c r="F7" s="51">
        <f t="shared" si="0"/>
        <v>20816000</v>
      </c>
      <c r="G7" s="52"/>
    </row>
    <row r="8" spans="1:7" s="29" customFormat="1" ht="21" customHeight="1" x14ac:dyDescent="0.3">
      <c r="A8" s="20" t="s">
        <v>83</v>
      </c>
      <c r="B8" s="51">
        <f>B9+B12</f>
        <v>114464561</v>
      </c>
      <c r="C8" s="51">
        <f t="shared" ref="C8:F8" si="1">C9+C12</f>
        <v>94580000</v>
      </c>
      <c r="D8" s="51">
        <f t="shared" si="1"/>
        <v>19884561</v>
      </c>
      <c r="E8" s="51">
        <f t="shared" si="1"/>
        <v>20816000</v>
      </c>
      <c r="F8" s="51">
        <f t="shared" si="1"/>
        <v>20816000</v>
      </c>
      <c r="G8" s="51"/>
    </row>
    <row r="9" spans="1:7" s="2" customFormat="1" ht="21" customHeight="1" x14ac:dyDescent="0.3">
      <c r="A9" s="21" t="s">
        <v>103</v>
      </c>
      <c r="B9" s="52">
        <f>SUM(B10:B11)</f>
        <v>13790000</v>
      </c>
      <c r="C9" s="52">
        <f>SUM(C10:C11)</f>
        <v>13790000</v>
      </c>
      <c r="D9" s="52">
        <f>SUM(D10:D11)</f>
        <v>0</v>
      </c>
      <c r="E9" s="52">
        <f>SUM(E10:E11)</f>
        <v>20816000</v>
      </c>
      <c r="F9" s="52">
        <f>SUM(F10:F11)</f>
        <v>20816000</v>
      </c>
      <c r="G9" s="52">
        <f t="shared" ref="G9" si="2">E9-F9</f>
        <v>0</v>
      </c>
    </row>
    <row r="10" spans="1:7" s="2" customFormat="1" ht="15.6" x14ac:dyDescent="0.3">
      <c r="A10" s="53" t="s">
        <v>101</v>
      </c>
      <c r="B10" s="52">
        <v>636000</v>
      </c>
      <c r="C10" s="52">
        <v>636000</v>
      </c>
      <c r="D10" s="52">
        <f>B10-C10</f>
        <v>0</v>
      </c>
      <c r="E10" s="52">
        <v>816000</v>
      </c>
      <c r="F10" s="52">
        <v>816000</v>
      </c>
      <c r="G10" s="52">
        <f>E10-F10</f>
        <v>0</v>
      </c>
    </row>
    <row r="11" spans="1:7" s="2" customFormat="1" ht="15.6" x14ac:dyDescent="0.3">
      <c r="A11" s="53" t="s">
        <v>102</v>
      </c>
      <c r="B11" s="52">
        <v>13154000</v>
      </c>
      <c r="C11" s="52">
        <v>13154000</v>
      </c>
      <c r="D11" s="52">
        <f t="shared" ref="D11" si="3">B11-C11</f>
        <v>0</v>
      </c>
      <c r="E11" s="52">
        <v>20000000</v>
      </c>
      <c r="F11" s="52">
        <v>20000000</v>
      </c>
      <c r="G11" s="52">
        <f t="shared" ref="G11" si="4">E11-F11</f>
        <v>0</v>
      </c>
    </row>
    <row r="12" spans="1:7" s="2" customFormat="1" ht="15.6" x14ac:dyDescent="0.3">
      <c r="A12" s="53" t="s">
        <v>104</v>
      </c>
      <c r="B12" s="52">
        <v>100674561</v>
      </c>
      <c r="C12" s="52">
        <v>80790000</v>
      </c>
      <c r="D12" s="52">
        <f>B12-C12</f>
        <v>19884561</v>
      </c>
      <c r="E12" s="52"/>
      <c r="F12" s="52"/>
      <c r="G12" s="52"/>
    </row>
    <row r="13" spans="1:7" s="2" customFormat="1" ht="15.6" x14ac:dyDescent="0.3">
      <c r="A13" s="21" t="s">
        <v>84</v>
      </c>
      <c r="B13" s="54"/>
      <c r="C13" s="54"/>
      <c r="D13" s="54"/>
      <c r="E13" s="54"/>
      <c r="F13" s="54"/>
      <c r="G13" s="54"/>
    </row>
    <row r="14" spans="1:7" s="2" customFormat="1" ht="15.6" x14ac:dyDescent="0.3">
      <c r="A14" s="21" t="s">
        <v>85</v>
      </c>
      <c r="B14" s="24"/>
      <c r="C14" s="24"/>
      <c r="D14" s="24"/>
      <c r="E14" s="24"/>
      <c r="F14" s="24"/>
      <c r="G14" s="24"/>
    </row>
    <row r="15" spans="1:7" s="2" customFormat="1" ht="15.6" x14ac:dyDescent="0.3">
      <c r="A15" s="21" t="s">
        <v>86</v>
      </c>
      <c r="B15" s="24"/>
      <c r="C15" s="24"/>
      <c r="D15" s="24"/>
      <c r="E15" s="24"/>
      <c r="F15" s="24"/>
      <c r="G15" s="24"/>
    </row>
    <row r="16" spans="1:7" s="2" customFormat="1" ht="15.6" x14ac:dyDescent="0.3">
      <c r="A16" s="22"/>
      <c r="B16" s="25"/>
      <c r="C16" s="25"/>
      <c r="D16" s="25"/>
      <c r="E16" s="25"/>
      <c r="F16" s="25"/>
      <c r="G16" s="25"/>
    </row>
    <row r="17" spans="1:1" s="2" customFormat="1" ht="15.6" x14ac:dyDescent="0.3">
      <c r="A17" s="8" t="s">
        <v>87</v>
      </c>
    </row>
    <row r="18" spans="1:1" s="2" customFormat="1" ht="15.6" x14ac:dyDescent="0.3">
      <c r="A18" s="8" t="s">
        <v>88</v>
      </c>
    </row>
    <row r="19" spans="1:1" s="2" customFormat="1" ht="15.6" x14ac:dyDescent="0.3"/>
    <row r="20" spans="1:1" s="2" customFormat="1" ht="15.6" x14ac:dyDescent="0.3"/>
    <row r="21" spans="1:1" s="2" customFormat="1" ht="15.6" x14ac:dyDescent="0.3"/>
    <row r="22" spans="1:1" s="2" customFormat="1" ht="15.6" x14ac:dyDescent="0.3"/>
    <row r="23" spans="1:1" s="40" customFormat="1" ht="15.6" x14ac:dyDescent="0.3"/>
  </sheetData>
  <mergeCells count="7">
    <mergeCell ref="E1:G1"/>
    <mergeCell ref="A2:G2"/>
    <mergeCell ref="A3:G3"/>
    <mergeCell ref="A5:A6"/>
    <mergeCell ref="B5:D5"/>
    <mergeCell ref="E5:G5"/>
    <mergeCell ref="F4:G4"/>
  </mergeCells>
  <pageMargins left="0.6" right="0.24"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F10" sqref="F10"/>
    </sheetView>
  </sheetViews>
  <sheetFormatPr defaultRowHeight="14.4" x14ac:dyDescent="0.3"/>
  <cols>
    <col min="1" max="1" width="40.6640625" customWidth="1"/>
    <col min="2" max="2" width="7.5546875" customWidth="1"/>
    <col min="3" max="4" width="13.88671875" customWidth="1"/>
    <col min="5" max="6" width="13" customWidth="1"/>
    <col min="7" max="7" width="13.109375" customWidth="1"/>
    <col min="8" max="8" width="12.33203125" customWidth="1"/>
    <col min="9" max="9" width="13.21875" customWidth="1"/>
    <col min="10" max="10" width="7.21875" customWidth="1"/>
    <col min="11" max="11" width="13.77734375" bestFit="1" customWidth="1"/>
  </cols>
  <sheetData>
    <row r="1" spans="1:10" s="2" customFormat="1" ht="19.2" customHeight="1" x14ac:dyDescent="0.3">
      <c r="A1" s="81" t="s">
        <v>92</v>
      </c>
      <c r="B1" s="81"/>
      <c r="H1" s="72" t="s">
        <v>68</v>
      </c>
      <c r="I1" s="72"/>
      <c r="J1" s="72"/>
    </row>
    <row r="2" spans="1:10" s="2" customFormat="1" ht="18" x14ac:dyDescent="0.3">
      <c r="A2" s="73" t="s">
        <v>116</v>
      </c>
      <c r="B2" s="73"/>
      <c r="C2" s="73"/>
      <c r="D2" s="73"/>
      <c r="E2" s="73"/>
      <c r="F2" s="73"/>
      <c r="G2" s="73"/>
      <c r="H2" s="73"/>
      <c r="I2" s="73"/>
      <c r="J2" s="73"/>
    </row>
    <row r="3" spans="1:10" s="2" customFormat="1" ht="15.6" x14ac:dyDescent="0.3">
      <c r="A3" s="74" t="s">
        <v>1</v>
      </c>
      <c r="B3" s="74"/>
      <c r="C3" s="74"/>
      <c r="D3" s="74"/>
      <c r="E3" s="74"/>
      <c r="F3" s="74"/>
      <c r="G3" s="74"/>
      <c r="H3" s="74"/>
      <c r="I3" s="74"/>
      <c r="J3" s="74"/>
    </row>
    <row r="4" spans="1:10" s="2" customFormat="1" ht="15.6" x14ac:dyDescent="0.3">
      <c r="A4" s="4"/>
      <c r="I4" s="80" t="s">
        <v>96</v>
      </c>
      <c r="J4" s="80"/>
    </row>
    <row r="5" spans="1:10" s="2" customFormat="1" ht="15.6" customHeight="1" x14ac:dyDescent="0.3">
      <c r="A5" s="75" t="s">
        <v>69</v>
      </c>
      <c r="B5" s="75" t="s">
        <v>70</v>
      </c>
      <c r="C5" s="83" t="s">
        <v>71</v>
      </c>
      <c r="D5" s="84"/>
      <c r="E5" s="75" t="s">
        <v>117</v>
      </c>
      <c r="F5" s="75" t="s">
        <v>118</v>
      </c>
      <c r="G5" s="87" t="s">
        <v>111</v>
      </c>
      <c r="H5" s="87"/>
      <c r="I5" s="87"/>
      <c r="J5" s="87"/>
    </row>
    <row r="6" spans="1:10" s="2" customFormat="1" ht="15.6" customHeight="1" x14ac:dyDescent="0.3">
      <c r="A6" s="82"/>
      <c r="B6" s="82"/>
      <c r="C6" s="85"/>
      <c r="D6" s="86"/>
      <c r="E6" s="82"/>
      <c r="F6" s="82"/>
      <c r="G6" s="88" t="s">
        <v>72</v>
      </c>
      <c r="H6" s="88" t="s">
        <v>73</v>
      </c>
      <c r="I6" s="90" t="s">
        <v>74</v>
      </c>
      <c r="J6" s="91"/>
    </row>
    <row r="7" spans="1:10" s="2" customFormat="1" ht="66" customHeight="1" x14ac:dyDescent="0.3">
      <c r="A7" s="76"/>
      <c r="B7" s="76"/>
      <c r="C7" s="23" t="s">
        <v>72</v>
      </c>
      <c r="D7" s="23" t="s">
        <v>75</v>
      </c>
      <c r="E7" s="76"/>
      <c r="F7" s="76"/>
      <c r="G7" s="89"/>
      <c r="H7" s="89"/>
      <c r="I7" s="23" t="s">
        <v>76</v>
      </c>
      <c r="J7" s="23" t="s">
        <v>77</v>
      </c>
    </row>
    <row r="8" spans="1:10" s="2" customFormat="1" ht="15.6" x14ac:dyDescent="0.3">
      <c r="A8" s="61" t="s">
        <v>50</v>
      </c>
      <c r="B8" s="62"/>
      <c r="C8" s="63">
        <f>SUM(C10:C16)</f>
        <v>3856959996</v>
      </c>
      <c r="D8" s="63">
        <f t="shared" ref="D8:I8" si="0">SUM(D10:D16)</f>
        <v>1133380564</v>
      </c>
      <c r="E8" s="63">
        <f t="shared" si="0"/>
        <v>1908985125</v>
      </c>
      <c r="F8" s="63">
        <f t="shared" si="0"/>
        <v>1682244725</v>
      </c>
      <c r="G8" s="63">
        <f t="shared" si="0"/>
        <v>1800000000</v>
      </c>
      <c r="H8" s="63">
        <f t="shared" si="0"/>
        <v>204392000</v>
      </c>
      <c r="I8" s="63">
        <f t="shared" si="0"/>
        <v>204392000</v>
      </c>
      <c r="J8" s="64"/>
    </row>
    <row r="9" spans="1:10" ht="15.6" x14ac:dyDescent="0.3">
      <c r="A9" s="65" t="s">
        <v>91</v>
      </c>
      <c r="B9" s="62"/>
      <c r="C9" s="64"/>
      <c r="D9" s="64"/>
      <c r="E9" s="64"/>
      <c r="F9" s="64"/>
      <c r="G9" s="64"/>
      <c r="H9" s="64"/>
      <c r="I9" s="64"/>
      <c r="J9" s="64"/>
    </row>
    <row r="10" spans="1:10" ht="39.6" x14ac:dyDescent="0.3">
      <c r="A10" s="66" t="s">
        <v>119</v>
      </c>
      <c r="B10" s="67" t="s">
        <v>120</v>
      </c>
      <c r="C10" s="64">
        <v>262252000</v>
      </c>
      <c r="D10" s="64"/>
      <c r="E10" s="64">
        <v>254796000</v>
      </c>
      <c r="F10" s="64">
        <v>230231000</v>
      </c>
      <c r="G10" s="64">
        <v>4022000</v>
      </c>
      <c r="H10" s="64">
        <v>4022000</v>
      </c>
      <c r="I10" s="64">
        <v>4022000</v>
      </c>
      <c r="J10" s="64"/>
    </row>
    <row r="11" spans="1:10" ht="31.2" x14ac:dyDescent="0.3">
      <c r="A11" s="66" t="s">
        <v>121</v>
      </c>
      <c r="B11" s="68" t="s">
        <v>122</v>
      </c>
      <c r="C11" s="64">
        <v>1496093125</v>
      </c>
      <c r="D11" s="64">
        <v>1120380564</v>
      </c>
      <c r="E11" s="64">
        <v>1496093125</v>
      </c>
      <c r="F11" s="64">
        <v>1307219125</v>
      </c>
      <c r="G11" s="64">
        <v>188874000</v>
      </c>
      <c r="H11" s="64">
        <v>188874000</v>
      </c>
      <c r="I11" s="64">
        <v>188874000</v>
      </c>
      <c r="J11" s="64"/>
    </row>
    <row r="12" spans="1:10" ht="39.6" x14ac:dyDescent="0.3">
      <c r="A12" s="66" t="s">
        <v>123</v>
      </c>
      <c r="B12" s="67" t="s">
        <v>124</v>
      </c>
      <c r="C12" s="64">
        <v>170587000</v>
      </c>
      <c r="D12" s="64">
        <v>13000000</v>
      </c>
      <c r="E12" s="64">
        <v>158096000</v>
      </c>
      <c r="F12" s="64">
        <v>144794600</v>
      </c>
      <c r="G12" s="64">
        <v>11496000</v>
      </c>
      <c r="H12" s="64">
        <v>11496000</v>
      </c>
      <c r="I12" s="64">
        <v>11496000</v>
      </c>
      <c r="J12" s="64"/>
    </row>
    <row r="13" spans="1:10" ht="15.6" x14ac:dyDescent="0.3">
      <c r="A13" s="65" t="s">
        <v>125</v>
      </c>
      <c r="B13" s="62"/>
      <c r="C13" s="64"/>
      <c r="D13" s="64"/>
      <c r="E13" s="64"/>
      <c r="F13" s="64"/>
      <c r="G13" s="64"/>
      <c r="H13" s="64"/>
      <c r="I13" s="64"/>
      <c r="J13" s="64"/>
    </row>
    <row r="14" spans="1:10" ht="31.2" x14ac:dyDescent="0.3">
      <c r="A14" s="66" t="s">
        <v>126</v>
      </c>
      <c r="B14" s="68" t="s">
        <v>127</v>
      </c>
      <c r="C14" s="64">
        <v>1130639000</v>
      </c>
      <c r="D14" s="64"/>
      <c r="E14" s="64"/>
      <c r="F14" s="64"/>
      <c r="G14" s="64">
        <v>798219129</v>
      </c>
      <c r="H14" s="64"/>
      <c r="I14" s="64"/>
      <c r="J14" s="64"/>
    </row>
    <row r="15" spans="1:10" ht="15.6" x14ac:dyDescent="0.3">
      <c r="A15" s="65" t="s">
        <v>128</v>
      </c>
      <c r="B15" s="62"/>
      <c r="C15" s="64"/>
      <c r="D15" s="64"/>
      <c r="E15" s="64"/>
      <c r="F15" s="64"/>
      <c r="G15" s="64"/>
      <c r="H15" s="64"/>
      <c r="I15" s="64"/>
      <c r="J15" s="64"/>
    </row>
    <row r="16" spans="1:10" ht="46.8" x14ac:dyDescent="0.3">
      <c r="A16" s="69" t="s">
        <v>129</v>
      </c>
      <c r="B16" s="70" t="s">
        <v>130</v>
      </c>
      <c r="C16" s="71">
        <v>797388871</v>
      </c>
      <c r="D16" s="71"/>
      <c r="E16" s="71"/>
      <c r="F16" s="71"/>
      <c r="G16" s="71">
        <v>797388871</v>
      </c>
      <c r="H16" s="71"/>
      <c r="I16" s="71"/>
      <c r="J16" s="71"/>
    </row>
    <row r="17" spans="1:1" ht="15.6" x14ac:dyDescent="0.3">
      <c r="A17" s="8" t="s">
        <v>78</v>
      </c>
    </row>
  </sheetData>
  <mergeCells count="14">
    <mergeCell ref="A1:B1"/>
    <mergeCell ref="A2:J2"/>
    <mergeCell ref="A3:J3"/>
    <mergeCell ref="H1:J1"/>
    <mergeCell ref="A5:A7"/>
    <mergeCell ref="B5:B7"/>
    <mergeCell ref="C5:D6"/>
    <mergeCell ref="E5:E7"/>
    <mergeCell ref="F5:F7"/>
    <mergeCell ref="G5:J5"/>
    <mergeCell ref="G6:G7"/>
    <mergeCell ref="H6:H7"/>
    <mergeCell ref="I6:J6"/>
    <mergeCell ref="I4:J4"/>
  </mergeCells>
  <pageMargins left="0.35" right="0" top="0.25" bottom="0.25" header="0.3" footer="0.3"/>
  <pageSetup paperSize="9" scale="9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workbookViewId="0">
      <selection activeCell="I14" sqref="I14"/>
    </sheetView>
  </sheetViews>
  <sheetFormatPr defaultRowHeight="14.4" x14ac:dyDescent="0.3"/>
  <cols>
    <col min="1" max="1" width="47.109375" customWidth="1"/>
    <col min="2" max="2" width="20.5546875" customWidth="1"/>
    <col min="3" max="3" width="45.33203125" customWidth="1"/>
    <col min="4" max="4" width="20.44140625" customWidth="1"/>
  </cols>
  <sheetData>
    <row r="1" spans="1:5" s="2" customFormat="1" ht="15.6" x14ac:dyDescent="0.3">
      <c r="A1" s="9" t="s">
        <v>92</v>
      </c>
      <c r="B1" s="1"/>
      <c r="C1" s="92" t="s">
        <v>0</v>
      </c>
      <c r="D1" s="92"/>
    </row>
    <row r="2" spans="1:5" s="2" customFormat="1" ht="15.6" x14ac:dyDescent="0.3">
      <c r="A2" s="73" t="s">
        <v>105</v>
      </c>
      <c r="B2" s="73"/>
      <c r="C2" s="73"/>
      <c r="D2" s="73"/>
    </row>
    <row r="3" spans="1:5" s="2" customFormat="1" ht="15.6" x14ac:dyDescent="0.3">
      <c r="A3" s="74" t="s">
        <v>1</v>
      </c>
      <c r="B3" s="74"/>
      <c r="C3" s="74"/>
      <c r="D3" s="74"/>
    </row>
    <row r="4" spans="1:5" s="2" customFormat="1" ht="15.6" x14ac:dyDescent="0.3">
      <c r="A4" s="4"/>
      <c r="D4" s="4" t="s">
        <v>96</v>
      </c>
    </row>
    <row r="5" spans="1:5" s="2" customFormat="1" ht="22.95" customHeight="1" x14ac:dyDescent="0.3">
      <c r="A5" s="5" t="s">
        <v>2</v>
      </c>
      <c r="B5" s="5" t="s">
        <v>3</v>
      </c>
      <c r="C5" s="5" t="s">
        <v>4</v>
      </c>
      <c r="D5" s="5" t="s">
        <v>3</v>
      </c>
    </row>
    <row r="6" spans="1:5" s="29" customFormat="1" ht="22.95" customHeight="1" x14ac:dyDescent="0.3">
      <c r="A6" s="6" t="s">
        <v>5</v>
      </c>
      <c r="B6" s="28">
        <f>SUM(B7:B9)</f>
        <v>9055157000</v>
      </c>
      <c r="C6" s="6" t="s">
        <v>6</v>
      </c>
      <c r="D6" s="28">
        <f>SUM(D7:D10)</f>
        <v>9055157000</v>
      </c>
      <c r="E6" s="35">
        <f>B6-D6</f>
        <v>0</v>
      </c>
    </row>
    <row r="7" spans="1:5" s="2" customFormat="1" ht="22.95" customHeight="1" x14ac:dyDescent="0.3">
      <c r="A7" s="7" t="s">
        <v>7</v>
      </c>
      <c r="B7" s="26">
        <v>82000000</v>
      </c>
      <c r="C7" s="7" t="s">
        <v>8</v>
      </c>
      <c r="D7" s="26">
        <v>1800000000</v>
      </c>
    </row>
    <row r="8" spans="1:5" s="2" customFormat="1" ht="22.95" customHeight="1" x14ac:dyDescent="0.3">
      <c r="A8" s="7" t="s">
        <v>89</v>
      </c>
      <c r="B8" s="26">
        <v>2144600000</v>
      </c>
      <c r="C8" s="7" t="s">
        <v>9</v>
      </c>
      <c r="D8" s="26">
        <v>6986544000</v>
      </c>
    </row>
    <row r="9" spans="1:5" s="2" customFormat="1" ht="22.95" customHeight="1" x14ac:dyDescent="0.3">
      <c r="A9" s="7" t="s">
        <v>10</v>
      </c>
      <c r="B9" s="26">
        <f>B10</f>
        <v>6828557000</v>
      </c>
      <c r="C9" s="57" t="s">
        <v>106</v>
      </c>
      <c r="D9" s="57">
        <v>133285000</v>
      </c>
    </row>
    <row r="10" spans="1:5" s="2" customFormat="1" ht="22.95" customHeight="1" x14ac:dyDescent="0.3">
      <c r="A10" s="7" t="s">
        <v>11</v>
      </c>
      <c r="B10" s="26">
        <v>6828557000</v>
      </c>
      <c r="C10" s="7" t="s">
        <v>107</v>
      </c>
      <c r="D10" s="26">
        <v>135328000</v>
      </c>
    </row>
    <row r="11" spans="1:5" s="2" customFormat="1" ht="22.95" customHeight="1" x14ac:dyDescent="0.3">
      <c r="A11" s="7" t="s">
        <v>12</v>
      </c>
      <c r="B11" s="26"/>
      <c r="C11" s="7"/>
      <c r="D11" s="26"/>
    </row>
    <row r="12" spans="1:5" s="2" customFormat="1" ht="22.95" customHeight="1" x14ac:dyDescent="0.3">
      <c r="A12" s="58" t="s">
        <v>13</v>
      </c>
      <c r="B12" s="59"/>
      <c r="C12" s="58"/>
      <c r="D12" s="59"/>
    </row>
    <row r="13" spans="1:5" s="2" customFormat="1" ht="33.6" customHeight="1" x14ac:dyDescent="0.3">
      <c r="A13" s="93" t="s">
        <v>14</v>
      </c>
      <c r="B13" s="93"/>
      <c r="C13" s="93"/>
      <c r="D13" s="93"/>
    </row>
    <row r="14" spans="1:5" s="2" customFormat="1" ht="15.6" x14ac:dyDescent="0.3">
      <c r="A14" s="3"/>
    </row>
    <row r="15" spans="1:5" s="2" customFormat="1" ht="15.6" x14ac:dyDescent="0.3">
      <c r="A15" s="3"/>
    </row>
    <row r="16" spans="1:5" s="2" customFormat="1" ht="15.6" x14ac:dyDescent="0.3">
      <c r="A16" s="3"/>
    </row>
    <row r="17" spans="1:1" s="2" customFormat="1" ht="15.6" x14ac:dyDescent="0.3">
      <c r="A17" s="3"/>
    </row>
    <row r="18" spans="1:1" s="2" customFormat="1" ht="15.6" x14ac:dyDescent="0.3">
      <c r="A18" s="3"/>
    </row>
    <row r="19" spans="1:1" s="2" customFormat="1" ht="15.6" x14ac:dyDescent="0.3">
      <c r="A19" s="3"/>
    </row>
    <row r="20" spans="1:1" s="2" customFormat="1" ht="15.6" x14ac:dyDescent="0.3">
      <c r="A20" s="3"/>
    </row>
    <row r="21" spans="1:1" s="2" customFormat="1" ht="15.6" x14ac:dyDescent="0.3">
      <c r="A21" s="3"/>
    </row>
    <row r="22" spans="1:1" s="2" customFormat="1" ht="15.6" x14ac:dyDescent="0.3">
      <c r="A22" s="3"/>
    </row>
    <row r="23" spans="1:1" s="2" customFormat="1" ht="15.6" x14ac:dyDescent="0.3">
      <c r="A23" s="3"/>
    </row>
    <row r="24" spans="1:1" s="2" customFormat="1" ht="15.6" x14ac:dyDescent="0.3">
      <c r="A24" s="3"/>
    </row>
    <row r="25" spans="1:1" s="2" customFormat="1" ht="15.6" x14ac:dyDescent="0.3">
      <c r="A25" s="3"/>
    </row>
    <row r="26" spans="1:1" s="2" customFormat="1" ht="15.6" x14ac:dyDescent="0.3">
      <c r="A26" s="3"/>
    </row>
  </sheetData>
  <mergeCells count="4">
    <mergeCell ref="C1:D1"/>
    <mergeCell ref="A2:D2"/>
    <mergeCell ref="A3:D3"/>
    <mergeCell ref="A13:D13"/>
  </mergeCells>
  <pageMargins left="0.7" right="0.31"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workbookViewId="0">
      <selection activeCell="K25" sqref="K25"/>
    </sheetView>
  </sheetViews>
  <sheetFormatPr defaultRowHeight="14.4" x14ac:dyDescent="0.3"/>
  <cols>
    <col min="1" max="1" width="4.33203125" customWidth="1"/>
    <col min="2" max="2" width="50.44140625" customWidth="1"/>
    <col min="3" max="3" width="15.77734375" customWidth="1"/>
    <col min="4" max="4" width="16.109375" customWidth="1"/>
    <col min="5" max="5" width="16" customWidth="1"/>
    <col min="6" max="6" width="15.21875" customWidth="1"/>
    <col min="7" max="7" width="9.33203125" customWidth="1"/>
  </cols>
  <sheetData>
    <row r="1" spans="1:8" s="2" customFormat="1" ht="17.399999999999999" customHeight="1" x14ac:dyDescent="0.3">
      <c r="A1" s="81" t="s">
        <v>92</v>
      </c>
      <c r="B1" s="81"/>
      <c r="F1" s="72" t="s">
        <v>15</v>
      </c>
      <c r="G1" s="72"/>
      <c r="H1" s="72"/>
    </row>
    <row r="2" spans="1:8" s="2" customFormat="1" ht="15.6" x14ac:dyDescent="0.3">
      <c r="A2" s="73" t="s">
        <v>108</v>
      </c>
      <c r="B2" s="73"/>
      <c r="C2" s="73"/>
      <c r="D2" s="73"/>
      <c r="E2" s="73"/>
      <c r="F2" s="73"/>
      <c r="G2" s="73"/>
      <c r="H2" s="73"/>
    </row>
    <row r="3" spans="1:8" s="2" customFormat="1" ht="15.6" x14ac:dyDescent="0.3">
      <c r="A3" s="74" t="s">
        <v>1</v>
      </c>
      <c r="B3" s="74"/>
      <c r="C3" s="74"/>
      <c r="D3" s="74"/>
      <c r="E3" s="74"/>
      <c r="F3" s="74"/>
      <c r="G3" s="74"/>
      <c r="H3" s="74"/>
    </row>
    <row r="4" spans="1:8" s="2" customFormat="1" ht="15.6" x14ac:dyDescent="0.3">
      <c r="A4" s="4"/>
      <c r="G4" s="98" t="s">
        <v>96</v>
      </c>
      <c r="H4" s="98"/>
    </row>
    <row r="5" spans="1:8" s="2" customFormat="1" ht="21.6" customHeight="1" x14ac:dyDescent="0.3">
      <c r="A5" s="94" t="s">
        <v>16</v>
      </c>
      <c r="B5" s="94" t="s">
        <v>2</v>
      </c>
      <c r="C5" s="96" t="s">
        <v>109</v>
      </c>
      <c r="D5" s="97"/>
      <c r="E5" s="96" t="s">
        <v>110</v>
      </c>
      <c r="F5" s="97"/>
      <c r="G5" s="96" t="s">
        <v>17</v>
      </c>
      <c r="H5" s="97"/>
    </row>
    <row r="6" spans="1:8" s="2" customFormat="1" ht="31.2" x14ac:dyDescent="0.3">
      <c r="A6" s="95"/>
      <c r="B6" s="95"/>
      <c r="C6" s="18" t="s">
        <v>18</v>
      </c>
      <c r="D6" s="18" t="s">
        <v>19</v>
      </c>
      <c r="E6" s="18" t="s">
        <v>18</v>
      </c>
      <c r="F6" s="18" t="s">
        <v>19</v>
      </c>
      <c r="G6" s="18" t="s">
        <v>18</v>
      </c>
      <c r="H6" s="18" t="s">
        <v>19</v>
      </c>
    </row>
    <row r="7" spans="1:8" s="2" customFormat="1" ht="16.2" customHeight="1" x14ac:dyDescent="0.3">
      <c r="A7" s="10" t="s">
        <v>20</v>
      </c>
      <c r="B7" s="10" t="s">
        <v>21</v>
      </c>
      <c r="C7" s="10">
        <v>1</v>
      </c>
      <c r="D7" s="10">
        <v>2</v>
      </c>
      <c r="E7" s="10">
        <v>3</v>
      </c>
      <c r="F7" s="10">
        <v>4</v>
      </c>
      <c r="G7" s="10" t="s">
        <v>22</v>
      </c>
      <c r="H7" s="10" t="s">
        <v>23</v>
      </c>
    </row>
    <row r="8" spans="1:8" s="29" customFormat="1" ht="16.2" customHeight="1" x14ac:dyDescent="0.3">
      <c r="A8" s="36"/>
      <c r="B8" s="36" t="s">
        <v>24</v>
      </c>
      <c r="C8" s="28">
        <f>C9+C15+C27+C28+C29+C30</f>
        <v>17892811690</v>
      </c>
      <c r="D8" s="28">
        <f>D9+D15+D27+D28+D29+D30</f>
        <v>13510202704</v>
      </c>
      <c r="E8" s="28">
        <f>E9+E15+E27+E28+E29+E30</f>
        <v>11961557000</v>
      </c>
      <c r="F8" s="28">
        <f>F9+F15+F27+F28+F29+F30</f>
        <v>9055157000</v>
      </c>
      <c r="G8" s="32">
        <f>E8/C8*100</f>
        <v>66.851186986364581</v>
      </c>
      <c r="H8" s="32">
        <f>F8/D8*100</f>
        <v>67.024582816355647</v>
      </c>
    </row>
    <row r="9" spans="1:8" s="29" customFormat="1" ht="16.2" customHeight="1" x14ac:dyDescent="0.3">
      <c r="A9" s="36" t="s">
        <v>25</v>
      </c>
      <c r="B9" s="11" t="s">
        <v>26</v>
      </c>
      <c r="C9" s="28">
        <f>SUM(C10:C14)</f>
        <v>94085000</v>
      </c>
      <c r="D9" s="28">
        <f t="shared" ref="D9:F9" si="0">SUM(D10:D14)</f>
        <v>94085000</v>
      </c>
      <c r="E9" s="28">
        <f t="shared" si="0"/>
        <v>82000000</v>
      </c>
      <c r="F9" s="28">
        <f t="shared" si="0"/>
        <v>82000000</v>
      </c>
      <c r="G9" s="32">
        <f t="shared" ref="G9:G31" si="1">E9/C9*100</f>
        <v>87.155231971089975</v>
      </c>
      <c r="H9" s="32">
        <f t="shared" ref="H9:H31" si="2">F9/D9*100</f>
        <v>87.155231971089975</v>
      </c>
    </row>
    <row r="10" spans="1:8" s="2" customFormat="1" ht="16.2" customHeight="1" x14ac:dyDescent="0.3">
      <c r="A10" s="10">
        <v>1</v>
      </c>
      <c r="B10" s="12" t="s">
        <v>27</v>
      </c>
      <c r="C10" s="26">
        <v>29085000</v>
      </c>
      <c r="D10" s="26">
        <v>29085000</v>
      </c>
      <c r="E10" s="26">
        <v>22000000</v>
      </c>
      <c r="F10" s="26">
        <v>22000000</v>
      </c>
      <c r="G10" s="31">
        <f t="shared" si="1"/>
        <v>75.640364449028709</v>
      </c>
      <c r="H10" s="31">
        <f t="shared" si="2"/>
        <v>75.640364449028709</v>
      </c>
    </row>
    <row r="11" spans="1:8" s="2" customFormat="1" ht="16.2" customHeight="1" x14ac:dyDescent="0.3">
      <c r="A11" s="10">
        <v>2</v>
      </c>
      <c r="B11" s="12" t="s">
        <v>28</v>
      </c>
      <c r="C11" s="26"/>
      <c r="D11" s="26"/>
      <c r="E11" s="26"/>
      <c r="F11" s="26"/>
      <c r="G11" s="31"/>
      <c r="H11" s="31"/>
    </row>
    <row r="12" spans="1:8" s="2" customFormat="1" ht="16.2" customHeight="1" x14ac:dyDescent="0.3">
      <c r="A12" s="10">
        <v>3</v>
      </c>
      <c r="B12" s="12" t="s">
        <v>29</v>
      </c>
      <c r="C12" s="26"/>
      <c r="D12" s="26"/>
      <c r="E12" s="26"/>
      <c r="F12" s="26"/>
      <c r="G12" s="31"/>
      <c r="H12" s="31"/>
    </row>
    <row r="13" spans="1:8" s="2" customFormat="1" ht="16.2" customHeight="1" x14ac:dyDescent="0.3">
      <c r="A13" s="10">
        <v>4</v>
      </c>
      <c r="B13" s="12" t="s">
        <v>30</v>
      </c>
      <c r="C13" s="26"/>
      <c r="D13" s="26"/>
      <c r="E13" s="26"/>
      <c r="F13" s="26"/>
      <c r="G13" s="31"/>
      <c r="H13" s="31"/>
    </row>
    <row r="14" spans="1:8" s="2" customFormat="1" ht="16.2" customHeight="1" x14ac:dyDescent="0.3">
      <c r="A14" s="10">
        <v>5</v>
      </c>
      <c r="B14" s="12" t="s">
        <v>31</v>
      </c>
      <c r="C14" s="26">
        <v>65000000</v>
      </c>
      <c r="D14" s="26">
        <v>65000000</v>
      </c>
      <c r="E14" s="26">
        <v>60000000</v>
      </c>
      <c r="F14" s="26">
        <v>60000000</v>
      </c>
      <c r="G14" s="31">
        <f t="shared" si="1"/>
        <v>92.307692307692307</v>
      </c>
      <c r="H14" s="31">
        <f t="shared" si="2"/>
        <v>92.307692307692307</v>
      </c>
    </row>
    <row r="15" spans="1:8" s="29" customFormat="1" ht="16.2" customHeight="1" x14ac:dyDescent="0.3">
      <c r="A15" s="36" t="s">
        <v>32</v>
      </c>
      <c r="B15" s="11" t="s">
        <v>33</v>
      </c>
      <c r="C15" s="28">
        <f>C16+C19</f>
        <v>7280961271</v>
      </c>
      <c r="D15" s="28">
        <f>D16+D19</f>
        <v>2898352285</v>
      </c>
      <c r="E15" s="28">
        <f>E16+E19</f>
        <v>5051000000</v>
      </c>
      <c r="F15" s="28">
        <f>F16+F19</f>
        <v>2144600000</v>
      </c>
      <c r="G15" s="32">
        <f t="shared" si="1"/>
        <v>69.37270797082914</v>
      </c>
      <c r="H15" s="32">
        <f t="shared" si="2"/>
        <v>73.993765737141928</v>
      </c>
    </row>
    <row r="16" spans="1:8" s="2" customFormat="1" ht="16.2" customHeight="1" x14ac:dyDescent="0.3">
      <c r="A16" s="10">
        <v>1</v>
      </c>
      <c r="B16" s="12" t="s">
        <v>34</v>
      </c>
      <c r="C16" s="26">
        <f>SUM(C17:C18)</f>
        <v>139014724</v>
      </c>
      <c r="D16" s="26">
        <f>SUM(D17:D18)</f>
        <v>113508684</v>
      </c>
      <c r="E16" s="26">
        <f>SUM(E17:E18)</f>
        <v>140000000</v>
      </c>
      <c r="F16" s="26">
        <f>SUM(F17:F18)</f>
        <v>114000000</v>
      </c>
      <c r="G16" s="31">
        <f t="shared" si="1"/>
        <v>100.70875657746873</v>
      </c>
      <c r="H16" s="31">
        <f t="shared" si="2"/>
        <v>100.43284441567484</v>
      </c>
    </row>
    <row r="17" spans="1:8" s="2" customFormat="1" ht="16.2" customHeight="1" x14ac:dyDescent="0.3">
      <c r="A17" s="10"/>
      <c r="B17" s="12" t="s">
        <v>35</v>
      </c>
      <c r="C17" s="26">
        <v>11484367</v>
      </c>
      <c r="D17" s="26">
        <v>11484367</v>
      </c>
      <c r="E17" s="26">
        <v>10000000</v>
      </c>
      <c r="F17" s="26">
        <v>10000000</v>
      </c>
      <c r="G17" s="31">
        <f t="shared" si="1"/>
        <v>87.074890588223113</v>
      </c>
      <c r="H17" s="31">
        <f t="shared" si="2"/>
        <v>87.074890588223113</v>
      </c>
    </row>
    <row r="18" spans="1:8" s="2" customFormat="1" ht="16.2" customHeight="1" x14ac:dyDescent="0.3">
      <c r="A18" s="10"/>
      <c r="B18" s="12" t="s">
        <v>36</v>
      </c>
      <c r="C18" s="26">
        <v>127530357</v>
      </c>
      <c r="D18" s="26">
        <v>102024317</v>
      </c>
      <c r="E18" s="26">
        <v>130000000</v>
      </c>
      <c r="F18" s="26">
        <v>104000000</v>
      </c>
      <c r="G18" s="31">
        <f t="shared" si="1"/>
        <v>101.93651382940926</v>
      </c>
      <c r="H18" s="31">
        <f t="shared" si="2"/>
        <v>101.93648245643243</v>
      </c>
    </row>
    <row r="19" spans="1:8" s="2" customFormat="1" ht="16.2" customHeight="1" x14ac:dyDescent="0.3">
      <c r="A19" s="10" t="s">
        <v>37</v>
      </c>
      <c r="B19" s="12" t="s">
        <v>38</v>
      </c>
      <c r="C19" s="26">
        <f>SUM(C20:C25)</f>
        <v>7141946547</v>
      </c>
      <c r="D19" s="26">
        <f t="shared" ref="D19" si="3">SUM(D20:D25)</f>
        <v>2784843601</v>
      </c>
      <c r="E19" s="26">
        <f>SUM(E20:E26)</f>
        <v>4911000000</v>
      </c>
      <c r="F19" s="26">
        <f>SUM(F20:F26)</f>
        <v>2030600000</v>
      </c>
      <c r="G19" s="31">
        <f t="shared" si="1"/>
        <v>68.762766112592686</v>
      </c>
      <c r="H19" s="31">
        <f t="shared" si="2"/>
        <v>72.916123522011745</v>
      </c>
    </row>
    <row r="20" spans="1:8" s="2" customFormat="1" ht="16.2" customHeight="1" x14ac:dyDescent="0.3">
      <c r="A20" s="10"/>
      <c r="B20" s="30" t="s">
        <v>99</v>
      </c>
      <c r="C20" s="26">
        <v>302021565</v>
      </c>
      <c r="D20" s="26">
        <f>112460178+2</f>
        <v>112460180</v>
      </c>
      <c r="E20" s="26">
        <v>403000000</v>
      </c>
      <c r="F20" s="26">
        <v>121100000</v>
      </c>
      <c r="G20" s="31">
        <f t="shared" si="1"/>
        <v>133.43418043675126</v>
      </c>
      <c r="H20" s="31">
        <f t="shared" si="2"/>
        <v>107.68255928453965</v>
      </c>
    </row>
    <row r="21" spans="1:8" s="2" customFormat="1" ht="16.2" customHeight="1" x14ac:dyDescent="0.3">
      <c r="A21" s="10"/>
      <c r="B21" s="30" t="s">
        <v>93</v>
      </c>
      <c r="C21" s="26">
        <v>2000000</v>
      </c>
      <c r="D21" s="26"/>
      <c r="E21" s="26">
        <v>35000000</v>
      </c>
      <c r="F21" s="26"/>
      <c r="G21" s="31">
        <f t="shared" si="1"/>
        <v>1750</v>
      </c>
      <c r="H21" s="31"/>
    </row>
    <row r="22" spans="1:8" s="2" customFormat="1" ht="16.2" customHeight="1" x14ac:dyDescent="0.3">
      <c r="A22" s="10"/>
      <c r="B22" s="30" t="s">
        <v>90</v>
      </c>
      <c r="C22" s="26">
        <v>2322904630</v>
      </c>
      <c r="D22" s="26">
        <v>696871389</v>
      </c>
      <c r="E22" s="26">
        <v>3000000</v>
      </c>
      <c r="F22" s="26">
        <v>900000</v>
      </c>
      <c r="G22" s="31"/>
      <c r="H22" s="31"/>
    </row>
    <row r="23" spans="1:8" s="2" customFormat="1" ht="16.2" customHeight="1" x14ac:dyDescent="0.3">
      <c r="A23" s="10"/>
      <c r="B23" s="30" t="s">
        <v>97</v>
      </c>
      <c r="C23" s="26">
        <v>6040000</v>
      </c>
      <c r="D23" s="26">
        <v>3020000</v>
      </c>
      <c r="E23" s="26"/>
      <c r="F23" s="26"/>
      <c r="G23" s="31"/>
      <c r="H23" s="31"/>
    </row>
    <row r="24" spans="1:8" s="2" customFormat="1" ht="16.2" customHeight="1" x14ac:dyDescent="0.3">
      <c r="A24" s="10"/>
      <c r="B24" s="30" t="s">
        <v>112</v>
      </c>
      <c r="C24" s="26">
        <v>4337619352</v>
      </c>
      <c r="D24" s="26">
        <v>1951928712</v>
      </c>
      <c r="E24" s="26">
        <v>4000000000</v>
      </c>
      <c r="F24" s="26">
        <v>1800000000</v>
      </c>
      <c r="G24" s="31">
        <f t="shared" si="1"/>
        <v>92.216482715470889</v>
      </c>
      <c r="H24" s="31">
        <f t="shared" si="2"/>
        <v>92.216482545393291</v>
      </c>
    </row>
    <row r="25" spans="1:8" s="2" customFormat="1" ht="30" customHeight="1" x14ac:dyDescent="0.3">
      <c r="A25" s="55"/>
      <c r="B25" s="30" t="s">
        <v>100</v>
      </c>
      <c r="C25" s="56">
        <v>171361000</v>
      </c>
      <c r="D25" s="56">
        <v>20563320</v>
      </c>
      <c r="E25" s="56"/>
      <c r="F25" s="56"/>
      <c r="G25" s="31"/>
      <c r="H25" s="31"/>
    </row>
    <row r="26" spans="1:8" s="2" customFormat="1" ht="16.8" customHeight="1" x14ac:dyDescent="0.3">
      <c r="A26" s="55"/>
      <c r="B26" s="30" t="s">
        <v>113</v>
      </c>
      <c r="C26" s="56"/>
      <c r="D26" s="56"/>
      <c r="E26" s="56">
        <v>470000000</v>
      </c>
      <c r="F26" s="56">
        <v>108600000</v>
      </c>
      <c r="G26" s="31"/>
      <c r="H26" s="31"/>
    </row>
    <row r="27" spans="1:8" s="29" customFormat="1" ht="16.2" customHeight="1" x14ac:dyDescent="0.3">
      <c r="A27" s="36" t="s">
        <v>39</v>
      </c>
      <c r="B27" s="11" t="s">
        <v>40</v>
      </c>
      <c r="C27" s="28"/>
      <c r="D27" s="28"/>
      <c r="E27" s="28"/>
      <c r="F27" s="28"/>
      <c r="G27" s="32"/>
      <c r="H27" s="32"/>
    </row>
    <row r="28" spans="1:8" s="29" customFormat="1" ht="16.2" customHeight="1" x14ac:dyDescent="0.3">
      <c r="A28" s="36" t="s">
        <v>41</v>
      </c>
      <c r="B28" s="11" t="s">
        <v>42</v>
      </c>
      <c r="C28" s="28">
        <v>567029419</v>
      </c>
      <c r="D28" s="28">
        <v>567029419</v>
      </c>
      <c r="E28" s="28"/>
      <c r="F28" s="28"/>
      <c r="G28" s="32"/>
      <c r="H28" s="32"/>
    </row>
    <row r="29" spans="1:8" s="29" customFormat="1" ht="16.2" customHeight="1" x14ac:dyDescent="0.3">
      <c r="A29" s="36" t="s">
        <v>43</v>
      </c>
      <c r="B29" s="11" t="s">
        <v>44</v>
      </c>
      <c r="C29" s="28"/>
      <c r="D29" s="28"/>
      <c r="E29" s="34"/>
      <c r="F29" s="34"/>
      <c r="G29" s="32"/>
      <c r="H29" s="32"/>
    </row>
    <row r="30" spans="1:8" s="29" customFormat="1" ht="16.2" customHeight="1" x14ac:dyDescent="0.3">
      <c r="A30" s="36" t="s">
        <v>45</v>
      </c>
      <c r="B30" s="11" t="s">
        <v>46</v>
      </c>
      <c r="C30" s="28">
        <f t="shared" ref="C30" si="4">D30</f>
        <v>9950736000</v>
      </c>
      <c r="D30" s="28">
        <f t="shared" ref="D30:F30" si="5">SUM(D31:D32)</f>
        <v>9950736000</v>
      </c>
      <c r="E30" s="28">
        <f t="shared" si="5"/>
        <v>6828557000</v>
      </c>
      <c r="F30" s="28">
        <f t="shared" si="5"/>
        <v>6828557000</v>
      </c>
      <c r="G30" s="32">
        <f t="shared" si="1"/>
        <v>68.623637487719506</v>
      </c>
      <c r="H30" s="32">
        <f t="shared" si="2"/>
        <v>68.623637487719506</v>
      </c>
    </row>
    <row r="31" spans="1:8" s="2" customFormat="1" ht="16.2" customHeight="1" x14ac:dyDescent="0.3">
      <c r="A31" s="10"/>
      <c r="B31" s="12" t="s">
        <v>47</v>
      </c>
      <c r="C31" s="26">
        <v>4748791000</v>
      </c>
      <c r="D31" s="26">
        <v>4748791000</v>
      </c>
      <c r="E31" s="26">
        <v>6828557000</v>
      </c>
      <c r="F31" s="26">
        <v>6828557000</v>
      </c>
      <c r="G31" s="31">
        <f t="shared" si="1"/>
        <v>143.79569452519598</v>
      </c>
      <c r="H31" s="31">
        <f t="shared" si="2"/>
        <v>143.79569452519598</v>
      </c>
    </row>
    <row r="32" spans="1:8" s="2" customFormat="1" ht="16.2" customHeight="1" x14ac:dyDescent="0.3">
      <c r="A32" s="13"/>
      <c r="B32" s="14" t="s">
        <v>48</v>
      </c>
      <c r="C32" s="27">
        <v>5201945000</v>
      </c>
      <c r="D32" s="27">
        <v>5201945000</v>
      </c>
      <c r="E32" s="13"/>
      <c r="F32" s="13"/>
      <c r="G32" s="33"/>
      <c r="H32" s="33"/>
    </row>
    <row r="33" s="2" customFormat="1" ht="15.6" x14ac:dyDescent="0.3"/>
    <row r="34" s="2" customFormat="1" ht="15.6" x14ac:dyDescent="0.3"/>
    <row r="35" s="2" customFormat="1" ht="15.6" customHeight="1" x14ac:dyDescent="0.3"/>
    <row r="36" s="2" customFormat="1" ht="15.6" x14ac:dyDescent="0.3"/>
    <row r="37" s="2" customFormat="1" ht="15.6" x14ac:dyDescent="0.3"/>
    <row r="38" s="2" customFormat="1" ht="15.6" x14ac:dyDescent="0.3"/>
    <row r="39" s="2" customFormat="1" ht="15.6" x14ac:dyDescent="0.3"/>
    <row r="40" s="2" customFormat="1" ht="15.6" x14ac:dyDescent="0.3"/>
    <row r="41" s="2" customFormat="1" ht="15.6" x14ac:dyDescent="0.3"/>
    <row r="42" s="2" customFormat="1" ht="15.6" x14ac:dyDescent="0.3"/>
    <row r="43" s="2" customFormat="1" ht="15.6" x14ac:dyDescent="0.3"/>
    <row r="44" s="2" customFormat="1" ht="15.6" x14ac:dyDescent="0.3"/>
    <row r="45" s="2" customFormat="1" ht="15.6" x14ac:dyDescent="0.3"/>
    <row r="46" s="2" customFormat="1" ht="15.6" x14ac:dyDescent="0.3"/>
    <row r="47" s="2" customFormat="1" ht="15.6" x14ac:dyDescent="0.3"/>
    <row r="48" s="2" customFormat="1" ht="15.6" x14ac:dyDescent="0.3"/>
    <row r="49" s="2" customFormat="1" ht="15.6" x14ac:dyDescent="0.3"/>
    <row r="50" s="2" customFormat="1" ht="15.6" x14ac:dyDescent="0.3"/>
    <row r="51" s="2" customFormat="1" ht="15.6" x14ac:dyDescent="0.3"/>
    <row r="52" s="2" customFormat="1" ht="15.6" x14ac:dyDescent="0.3"/>
    <row r="53" s="2" customFormat="1" ht="15.6" x14ac:dyDescent="0.3"/>
    <row r="54" s="2" customFormat="1" ht="15.6" x14ac:dyDescent="0.3"/>
    <row r="55" s="2" customFormat="1" ht="15.6" x14ac:dyDescent="0.3"/>
    <row r="56" s="2" customFormat="1" ht="15.6" x14ac:dyDescent="0.3"/>
  </sheetData>
  <mergeCells count="10">
    <mergeCell ref="F1:H1"/>
    <mergeCell ref="A5:A6"/>
    <mergeCell ref="B5:B6"/>
    <mergeCell ref="C5:D5"/>
    <mergeCell ref="E5:F5"/>
    <mergeCell ref="G5:H5"/>
    <mergeCell ref="A1:B1"/>
    <mergeCell ref="A2:H2"/>
    <mergeCell ref="A3:H3"/>
    <mergeCell ref="G4:H4"/>
  </mergeCells>
  <pageMargins left="0.7" right="0.28000000000000003" top="0" bottom="7.0000000000000007E-2"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H20" sqref="H20"/>
    </sheetView>
  </sheetViews>
  <sheetFormatPr defaultRowHeight="14.4" x14ac:dyDescent="0.3"/>
  <cols>
    <col min="1" max="1" width="4.5546875" customWidth="1"/>
    <col min="2" max="2" width="27.88671875" customWidth="1"/>
    <col min="3" max="3" width="13.6640625" customWidth="1"/>
    <col min="4" max="4" width="13.88671875" customWidth="1"/>
    <col min="5" max="5" width="14.44140625" customWidth="1"/>
    <col min="6" max="6" width="13.88671875" customWidth="1"/>
    <col min="7" max="7" width="14" customWidth="1"/>
    <col min="8" max="8" width="13.6640625" customWidth="1"/>
    <col min="9" max="11" width="7.77734375" customWidth="1"/>
  </cols>
  <sheetData>
    <row r="1" spans="1:11" s="2" customFormat="1" ht="25.95" customHeight="1" x14ac:dyDescent="0.3">
      <c r="A1" s="81" t="s">
        <v>92</v>
      </c>
      <c r="B1" s="81"/>
      <c r="C1" s="81"/>
      <c r="D1" s="81"/>
      <c r="H1" s="92" t="s">
        <v>49</v>
      </c>
      <c r="I1" s="92"/>
      <c r="J1" s="92"/>
      <c r="K1" s="92"/>
    </row>
    <row r="2" spans="1:11" s="2" customFormat="1" ht="15.6" x14ac:dyDescent="0.3">
      <c r="A2" s="73" t="s">
        <v>114</v>
      </c>
      <c r="B2" s="73"/>
      <c r="C2" s="73"/>
      <c r="D2" s="73"/>
      <c r="E2" s="73"/>
      <c r="F2" s="73"/>
      <c r="G2" s="73"/>
      <c r="H2" s="73"/>
      <c r="I2" s="73"/>
      <c r="J2" s="73"/>
      <c r="K2" s="73"/>
    </row>
    <row r="3" spans="1:11" s="2" customFormat="1" ht="15.6" x14ac:dyDescent="0.3">
      <c r="A3" s="74" t="s">
        <v>1</v>
      </c>
      <c r="B3" s="74"/>
      <c r="C3" s="74"/>
      <c r="D3" s="74"/>
      <c r="E3" s="74"/>
      <c r="F3" s="74"/>
      <c r="G3" s="74"/>
      <c r="H3" s="74"/>
      <c r="I3" s="74"/>
      <c r="J3" s="74"/>
      <c r="K3" s="74"/>
    </row>
    <row r="4" spans="1:11" s="2" customFormat="1" ht="15.6" x14ac:dyDescent="0.3">
      <c r="A4" s="4"/>
      <c r="J4" s="100" t="s">
        <v>96</v>
      </c>
      <c r="K4" s="100"/>
    </row>
    <row r="5" spans="1:11" s="2" customFormat="1" ht="26.4" customHeight="1" x14ac:dyDescent="0.3">
      <c r="A5" s="99" t="s">
        <v>16</v>
      </c>
      <c r="B5" s="99" t="s">
        <v>2</v>
      </c>
      <c r="C5" s="99" t="s">
        <v>98</v>
      </c>
      <c r="D5" s="99"/>
      <c r="E5" s="99"/>
      <c r="F5" s="99" t="s">
        <v>110</v>
      </c>
      <c r="G5" s="99"/>
      <c r="H5" s="99"/>
      <c r="I5" s="99" t="s">
        <v>17</v>
      </c>
      <c r="J5" s="99"/>
      <c r="K5" s="99"/>
    </row>
    <row r="6" spans="1:11" s="2" customFormat="1" ht="62.4" customHeight="1" x14ac:dyDescent="0.3">
      <c r="A6" s="101"/>
      <c r="B6" s="101"/>
      <c r="C6" s="18" t="s">
        <v>72</v>
      </c>
      <c r="D6" s="18" t="s">
        <v>94</v>
      </c>
      <c r="E6" s="18" t="s">
        <v>95</v>
      </c>
      <c r="F6" s="18" t="s">
        <v>72</v>
      </c>
      <c r="G6" s="18" t="s">
        <v>94</v>
      </c>
      <c r="H6" s="18" t="s">
        <v>95</v>
      </c>
      <c r="I6" s="18" t="s">
        <v>72</v>
      </c>
      <c r="J6" s="18" t="s">
        <v>94</v>
      </c>
      <c r="K6" s="18" t="s">
        <v>95</v>
      </c>
    </row>
    <row r="7" spans="1:11" s="2" customFormat="1" ht="20.399999999999999" customHeight="1" x14ac:dyDescent="0.3">
      <c r="A7" s="10" t="s">
        <v>20</v>
      </c>
      <c r="B7" s="10" t="s">
        <v>21</v>
      </c>
      <c r="C7" s="10">
        <v>1</v>
      </c>
      <c r="D7" s="17">
        <v>2</v>
      </c>
      <c r="E7" s="10">
        <v>3</v>
      </c>
      <c r="F7" s="17">
        <v>4</v>
      </c>
      <c r="G7" s="10">
        <v>5</v>
      </c>
      <c r="H7" s="10">
        <v>6</v>
      </c>
      <c r="I7" s="10" t="s">
        <v>51</v>
      </c>
      <c r="J7" s="10" t="s">
        <v>52</v>
      </c>
      <c r="K7" s="17" t="s">
        <v>53</v>
      </c>
    </row>
    <row r="8" spans="1:11" s="29" customFormat="1" ht="20.399999999999999" customHeight="1" x14ac:dyDescent="0.3">
      <c r="A8" s="37"/>
      <c r="B8" s="38" t="s">
        <v>54</v>
      </c>
      <c r="C8" s="46">
        <f>SUM(D8:E8)</f>
        <v>6684821095</v>
      </c>
      <c r="D8" s="46">
        <f t="shared" ref="D8:H8" si="0">D9</f>
        <v>1125000000</v>
      </c>
      <c r="E8" s="46">
        <f t="shared" si="0"/>
        <v>5559821095</v>
      </c>
      <c r="F8" s="46">
        <f t="shared" si="0"/>
        <v>9055157000</v>
      </c>
      <c r="G8" s="46">
        <f t="shared" si="0"/>
        <v>1800000000</v>
      </c>
      <c r="H8" s="46">
        <f t="shared" si="0"/>
        <v>7255157000</v>
      </c>
      <c r="I8" s="45">
        <f>F8/C8*100</f>
        <v>135.4584793117788</v>
      </c>
      <c r="J8" s="45">
        <f>G8/D8*100</f>
        <v>160</v>
      </c>
      <c r="K8" s="45">
        <f>H8/E8*100</f>
        <v>130.49263413394061</v>
      </c>
    </row>
    <row r="9" spans="1:11" s="2" customFormat="1" ht="20.399999999999999" customHeight="1" x14ac:dyDescent="0.3">
      <c r="A9" s="18"/>
      <c r="B9" s="47" t="s">
        <v>55</v>
      </c>
      <c r="C9" s="41">
        <f>SUM(D9:E9)</f>
        <v>6684821095</v>
      </c>
      <c r="D9" s="41">
        <f t="shared" ref="D9:E9" si="1">SUM(D10:D22)</f>
        <v>1125000000</v>
      </c>
      <c r="E9" s="41">
        <f t="shared" si="1"/>
        <v>5559821095</v>
      </c>
      <c r="F9" s="41">
        <f>SUM(G9:H9)</f>
        <v>9055157000</v>
      </c>
      <c r="G9" s="41">
        <f t="shared" ref="G9" si="2">SUM(G10:G22)</f>
        <v>1800000000</v>
      </c>
      <c r="H9" s="41">
        <f t="shared" ref="H9" si="3">SUM(H10:H22)</f>
        <v>7255157000</v>
      </c>
      <c r="I9" s="42">
        <f>F9/C9*100</f>
        <v>135.4584793117788</v>
      </c>
      <c r="J9" s="42">
        <f t="shared" ref="J9:J18" si="4">G9/D9*100</f>
        <v>160</v>
      </c>
      <c r="K9" s="42">
        <f t="shared" ref="K9:K22" si="5">H9/E9*100</f>
        <v>130.49263413394061</v>
      </c>
    </row>
    <row r="10" spans="1:11" s="2" customFormat="1" ht="31.2" customHeight="1" x14ac:dyDescent="0.3">
      <c r="A10" s="18">
        <v>1</v>
      </c>
      <c r="B10" s="47" t="s">
        <v>115</v>
      </c>
      <c r="C10" s="41">
        <f>D10+E10</f>
        <v>733924000</v>
      </c>
      <c r="D10" s="41">
        <v>110774000</v>
      </c>
      <c r="E10" s="41">
        <v>623150000</v>
      </c>
      <c r="F10" s="41">
        <f t="shared" ref="F10:F22" si="6">SUM(G10:H10)</f>
        <v>684140000</v>
      </c>
      <c r="G10" s="41">
        <v>4022000</v>
      </c>
      <c r="H10" s="41">
        <v>680118000</v>
      </c>
      <c r="I10" s="42">
        <f t="shared" ref="I10:I22" si="7">F10/C10*100</f>
        <v>93.216736337822454</v>
      </c>
      <c r="J10" s="42"/>
      <c r="K10" s="42"/>
    </row>
    <row r="11" spans="1:11" s="2" customFormat="1" ht="20.399999999999999" customHeight="1" x14ac:dyDescent="0.3">
      <c r="A11" s="18">
        <v>2</v>
      </c>
      <c r="B11" s="47" t="s">
        <v>56</v>
      </c>
      <c r="C11" s="41"/>
      <c r="D11" s="41">
        <v>135444000</v>
      </c>
      <c r="E11" s="41"/>
      <c r="F11" s="41"/>
      <c r="G11" s="41"/>
      <c r="H11" s="41"/>
      <c r="I11" s="42"/>
      <c r="J11" s="42"/>
      <c r="K11" s="42"/>
    </row>
    <row r="12" spans="1:11" s="2" customFormat="1" ht="35.4" customHeight="1" x14ac:dyDescent="0.3">
      <c r="A12" s="18">
        <v>3</v>
      </c>
      <c r="B12" s="47" t="s">
        <v>57</v>
      </c>
      <c r="C12" s="41"/>
      <c r="D12" s="41"/>
      <c r="E12" s="41"/>
      <c r="F12" s="41"/>
      <c r="G12" s="41"/>
      <c r="H12" s="41"/>
      <c r="I12" s="42"/>
      <c r="J12" s="42"/>
      <c r="K12" s="42"/>
    </row>
    <row r="13" spans="1:11" s="2" customFormat="1" ht="20.399999999999999" customHeight="1" x14ac:dyDescent="0.3">
      <c r="A13" s="18">
        <v>4</v>
      </c>
      <c r="B13" s="47" t="s">
        <v>58</v>
      </c>
      <c r="C13" s="41"/>
      <c r="D13" s="41"/>
      <c r="E13" s="41"/>
      <c r="F13" s="41">
        <f t="shared" si="6"/>
        <v>0</v>
      </c>
      <c r="G13" s="41"/>
      <c r="H13" s="41"/>
      <c r="I13" s="42"/>
      <c r="J13" s="42"/>
      <c r="K13" s="42"/>
    </row>
    <row r="14" spans="1:11" s="2" customFormat="1" ht="20.399999999999999" customHeight="1" x14ac:dyDescent="0.3">
      <c r="A14" s="18">
        <v>5</v>
      </c>
      <c r="B14" s="47" t="s">
        <v>59</v>
      </c>
      <c r="C14" s="41">
        <f t="shared" ref="C14:C22" si="8">D14+E14</f>
        <v>79000000</v>
      </c>
      <c r="D14" s="41"/>
      <c r="E14" s="41">
        <v>79000000</v>
      </c>
      <c r="F14" s="41">
        <f t="shared" si="6"/>
        <v>107500000</v>
      </c>
      <c r="G14" s="41"/>
      <c r="H14" s="41">
        <v>107500000</v>
      </c>
      <c r="I14" s="42">
        <f t="shared" si="7"/>
        <v>136.07594936708861</v>
      </c>
      <c r="J14" s="42"/>
      <c r="K14" s="42">
        <f t="shared" si="5"/>
        <v>136.07594936708861</v>
      </c>
    </row>
    <row r="15" spans="1:11" s="2" customFormat="1" ht="20.399999999999999" customHeight="1" x14ac:dyDescent="0.3">
      <c r="A15" s="18">
        <v>6</v>
      </c>
      <c r="B15" s="47" t="s">
        <v>60</v>
      </c>
      <c r="C15" s="41">
        <f t="shared" si="8"/>
        <v>22000000</v>
      </c>
      <c r="D15" s="41"/>
      <c r="E15" s="41">
        <v>22000000</v>
      </c>
      <c r="F15" s="41">
        <f t="shared" si="6"/>
        <v>20000000</v>
      </c>
      <c r="G15" s="41"/>
      <c r="H15" s="41">
        <v>20000000</v>
      </c>
      <c r="I15" s="42"/>
      <c r="J15" s="42"/>
      <c r="K15" s="42"/>
    </row>
    <row r="16" spans="1:11" s="2" customFormat="1" ht="20.399999999999999" customHeight="1" x14ac:dyDescent="0.3">
      <c r="A16" s="18">
        <v>7</v>
      </c>
      <c r="B16" s="47" t="s">
        <v>61</v>
      </c>
      <c r="C16" s="41">
        <f t="shared" si="8"/>
        <v>30000000</v>
      </c>
      <c r="D16" s="41"/>
      <c r="E16" s="41">
        <v>30000000</v>
      </c>
      <c r="F16" s="41">
        <f t="shared" si="6"/>
        <v>30000000</v>
      </c>
      <c r="G16" s="41"/>
      <c r="H16" s="41">
        <v>30000000</v>
      </c>
      <c r="I16" s="42">
        <f t="shared" si="7"/>
        <v>100</v>
      </c>
      <c r="J16" s="42"/>
      <c r="K16" s="42">
        <f t="shared" si="5"/>
        <v>100</v>
      </c>
    </row>
    <row r="17" spans="1:11" s="2" customFormat="1" ht="20.399999999999999" customHeight="1" x14ac:dyDescent="0.3">
      <c r="A17" s="18">
        <v>8</v>
      </c>
      <c r="B17" s="47" t="s">
        <v>62</v>
      </c>
      <c r="C17" s="41">
        <f t="shared" si="8"/>
        <v>45000000</v>
      </c>
      <c r="D17" s="41"/>
      <c r="E17" s="41">
        <v>45000000</v>
      </c>
      <c r="F17" s="41">
        <f t="shared" si="6"/>
        <v>47600000</v>
      </c>
      <c r="G17" s="41"/>
      <c r="H17" s="41">
        <v>47600000</v>
      </c>
      <c r="I17" s="42">
        <f t="shared" si="7"/>
        <v>105.77777777777777</v>
      </c>
      <c r="J17" s="42"/>
      <c r="K17" s="42"/>
    </row>
    <row r="18" spans="1:11" s="2" customFormat="1" ht="20.399999999999999" customHeight="1" x14ac:dyDescent="0.3">
      <c r="A18" s="18">
        <v>9</v>
      </c>
      <c r="B18" s="47" t="s">
        <v>63</v>
      </c>
      <c r="C18" s="41">
        <f t="shared" si="8"/>
        <v>753866000</v>
      </c>
      <c r="D18" s="41">
        <v>509434000</v>
      </c>
      <c r="E18" s="41">
        <v>244432000</v>
      </c>
      <c r="F18" s="41">
        <f t="shared" si="6"/>
        <v>791822000</v>
      </c>
      <c r="G18" s="41">
        <v>200370000</v>
      </c>
      <c r="H18" s="41">
        <v>591452000</v>
      </c>
      <c r="I18" s="42">
        <f t="shared" si="7"/>
        <v>105.03484704178196</v>
      </c>
      <c r="J18" s="42">
        <f t="shared" si="4"/>
        <v>39.331885975415851</v>
      </c>
      <c r="K18" s="42">
        <f t="shared" si="5"/>
        <v>241.96995483406428</v>
      </c>
    </row>
    <row r="19" spans="1:11" s="2" customFormat="1" ht="48.6" customHeight="1" x14ac:dyDescent="0.3">
      <c r="A19" s="18">
        <v>10</v>
      </c>
      <c r="B19" s="47" t="s">
        <v>64</v>
      </c>
      <c r="C19" s="41">
        <f t="shared" si="8"/>
        <v>4350881095</v>
      </c>
      <c r="D19" s="41">
        <v>369348000</v>
      </c>
      <c r="E19" s="41">
        <v>3981533095</v>
      </c>
      <c r="F19" s="41">
        <f t="shared" si="6"/>
        <v>6870548000</v>
      </c>
      <c r="G19" s="41">
        <v>1595608000</v>
      </c>
      <c r="H19" s="41">
        <f>5141655000+133285000</f>
        <v>5274940000</v>
      </c>
      <c r="I19" s="42">
        <f t="shared" si="7"/>
        <v>157.91164708903634</v>
      </c>
      <c r="J19" s="42"/>
      <c r="K19" s="42">
        <f t="shared" si="5"/>
        <v>132.48514765893211</v>
      </c>
    </row>
    <row r="20" spans="1:11" s="2" customFormat="1" ht="20.399999999999999" customHeight="1" x14ac:dyDescent="0.3">
      <c r="A20" s="18">
        <v>11</v>
      </c>
      <c r="B20" s="47" t="s">
        <v>65</v>
      </c>
      <c r="C20" s="41">
        <f t="shared" si="8"/>
        <v>341205000</v>
      </c>
      <c r="D20" s="41"/>
      <c r="E20" s="41">
        <v>341205000</v>
      </c>
      <c r="F20" s="41">
        <f t="shared" si="6"/>
        <v>318296000</v>
      </c>
      <c r="G20" s="41"/>
      <c r="H20" s="41">
        <v>318296000</v>
      </c>
      <c r="I20" s="42">
        <f t="shared" si="7"/>
        <v>93.285854544921676</v>
      </c>
      <c r="J20" s="42"/>
      <c r="K20" s="42">
        <f t="shared" si="5"/>
        <v>93.285854544921676</v>
      </c>
    </row>
    <row r="21" spans="1:11" s="2" customFormat="1" ht="20.399999999999999" customHeight="1" x14ac:dyDescent="0.3">
      <c r="A21" s="18">
        <v>12</v>
      </c>
      <c r="B21" s="47" t="s">
        <v>66</v>
      </c>
      <c r="C21" s="41">
        <f t="shared" si="8"/>
        <v>58173000</v>
      </c>
      <c r="D21" s="41"/>
      <c r="E21" s="41">
        <v>58173000</v>
      </c>
      <c r="F21" s="41">
        <f t="shared" si="6"/>
        <v>49923000</v>
      </c>
      <c r="G21" s="41"/>
      <c r="H21" s="41">
        <v>49923000</v>
      </c>
      <c r="I21" s="42">
        <f t="shared" si="7"/>
        <v>85.81816306533959</v>
      </c>
      <c r="J21" s="42"/>
      <c r="K21" s="42">
        <f t="shared" si="5"/>
        <v>85.81816306533959</v>
      </c>
    </row>
    <row r="22" spans="1:11" s="2" customFormat="1" ht="20.399999999999999" customHeight="1" x14ac:dyDescent="0.3">
      <c r="A22" s="60">
        <v>13</v>
      </c>
      <c r="B22" s="48" t="s">
        <v>67</v>
      </c>
      <c r="C22" s="49">
        <f t="shared" si="8"/>
        <v>135328000</v>
      </c>
      <c r="D22" s="49"/>
      <c r="E22" s="49">
        <v>135328000</v>
      </c>
      <c r="F22" s="49">
        <f t="shared" si="6"/>
        <v>135328000</v>
      </c>
      <c r="G22" s="49"/>
      <c r="H22" s="49">
        <v>135328000</v>
      </c>
      <c r="I22" s="50">
        <f t="shared" si="7"/>
        <v>100</v>
      </c>
      <c r="J22" s="50"/>
      <c r="K22" s="50">
        <f t="shared" si="5"/>
        <v>100</v>
      </c>
    </row>
    <row r="23" spans="1:11" s="2" customFormat="1" ht="15.6" x14ac:dyDescent="0.3">
      <c r="A23" s="15"/>
      <c r="B23" s="15"/>
      <c r="C23" s="43"/>
      <c r="D23" s="43"/>
      <c r="E23" s="44"/>
      <c r="F23" s="43"/>
      <c r="G23" s="43"/>
      <c r="H23" s="43"/>
      <c r="I23" s="43"/>
      <c r="J23" s="43"/>
      <c r="K23" s="43"/>
    </row>
    <row r="24" spans="1:11" s="2" customFormat="1" ht="15.6" x14ac:dyDescent="0.3">
      <c r="A24" s="16"/>
    </row>
    <row r="25" spans="1:11" s="2" customFormat="1" ht="15.6" x14ac:dyDescent="0.3"/>
    <row r="26" spans="1:11" s="2" customFormat="1" ht="15.6" x14ac:dyDescent="0.3"/>
    <row r="27" spans="1:11" s="40" customFormat="1" ht="15.6" x14ac:dyDescent="0.3"/>
    <row r="28" spans="1:11" s="40" customFormat="1" ht="15.6" x14ac:dyDescent="0.3"/>
  </sheetData>
  <mergeCells count="10">
    <mergeCell ref="A1:D1"/>
    <mergeCell ref="I5:K5"/>
    <mergeCell ref="F5:H5"/>
    <mergeCell ref="A2:K2"/>
    <mergeCell ref="A3:K3"/>
    <mergeCell ref="J4:K4"/>
    <mergeCell ref="A5:A6"/>
    <mergeCell ref="B5:B6"/>
    <mergeCell ref="C5:E5"/>
    <mergeCell ref="H1:K1"/>
  </mergeCells>
  <pageMargins left="0.6" right="0" top="0.25" bottom="0.2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Bieu so 107</vt:lpstr>
      <vt:lpstr>Bieu so 106</vt:lpstr>
      <vt:lpstr>Bieu so 103</vt:lpstr>
      <vt:lpstr>Bieu so 104</vt:lpstr>
      <vt:lpstr>Bieu so 105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2023-12-21T03:03:10Z</cp:lastPrinted>
  <dcterms:created xsi:type="dcterms:W3CDTF">2018-10-08T07:56:58Z</dcterms:created>
  <dcterms:modified xsi:type="dcterms:W3CDTF">2023-12-21T07:18:18Z</dcterms:modified>
</cp:coreProperties>
</file>